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LBA01\Desktop\Ingeniería BsAs\MEX\1-Woolis &amp; Tojol\2. CONTRATOS\2. Licitación JU\01. PLIEGOS DEFINITIVOS 2026\"/>
    </mc:Choice>
  </mc:AlternateContent>
  <xr:revisionPtr revIDLastSave="0" documentId="13_ncr:1_{52D766CE-49E3-431D-90A6-DB07BBA4AE70}" xr6:coauthVersionLast="47" xr6:coauthVersionMax="47" xr10:uidLastSave="{00000000-0000-0000-0000-000000000000}"/>
  <bookViews>
    <workbookView xWindow="-29085" yWindow="-120" windowWidth="29040" windowHeight="15720" xr2:uid="{CFF9298B-A0EC-48DE-A5AC-A33E514E5B8C}"/>
  </bookViews>
  <sheets>
    <sheet name="INSTRUCCIONES" sheetId="5" r:id="rId1"/>
    <sheet name="TARIFAS" sheetId="6" r:id="rId2"/>
    <sheet name="VALOR CONTRATO HOKCHI" sheetId="2" r:id="rId3"/>
    <sheet name="VALOR CONTRATO BLOQUE 31" sheetId="7" r:id="rId4"/>
  </sheets>
  <externalReferences>
    <externalReference r:id="rId5"/>
  </externalReferences>
  <definedNames>
    <definedName name="LISTA_UNIDAD_DE_MEDIDA" localSheetId="1">[1]!TABLA_UNIDAD_DE_MEDIDA[UNIDAD_DE_MEDIDA]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M79" i="6" l="1"/>
  <c r="Q27" i="6"/>
  <c r="Q26" i="6"/>
  <c r="Q25" i="6"/>
  <c r="Q24" i="6"/>
  <c r="Q23" i="6"/>
  <c r="Q22" i="6"/>
  <c r="Q21" i="6"/>
  <c r="Q20" i="6"/>
  <c r="DS61" i="6"/>
  <c r="DE61" i="6"/>
  <c r="DF61" i="6"/>
  <c r="DG61" i="6"/>
  <c r="DH61" i="6"/>
  <c r="DI61" i="6"/>
  <c r="DJ61" i="6"/>
  <c r="DK61" i="6"/>
  <c r="DL61" i="6"/>
  <c r="DM61" i="6"/>
  <c r="DN61" i="6"/>
  <c r="DO61" i="6"/>
  <c r="DP61" i="6"/>
  <c r="DQ61" i="6"/>
  <c r="DR61" i="6"/>
  <c r="DD61" i="6"/>
  <c r="DC61" i="6"/>
  <c r="CI61" i="6"/>
  <c r="CJ61" i="6"/>
  <c r="CK61" i="6"/>
  <c r="CL61" i="6"/>
  <c r="CM61" i="6"/>
  <c r="CN61" i="6"/>
  <c r="CO61" i="6"/>
  <c r="CP61" i="6"/>
  <c r="CQ61" i="6"/>
  <c r="CR61" i="6"/>
  <c r="CS61" i="6"/>
  <c r="CT61" i="6"/>
  <c r="CU61" i="6"/>
  <c r="CV61" i="6"/>
  <c r="CW61" i="6"/>
  <c r="CH61" i="6"/>
  <c r="CG61" i="6"/>
  <c r="BZ61" i="6"/>
  <c r="BY61" i="6"/>
  <c r="BR61" i="6"/>
  <c r="BQ61" i="6"/>
  <c r="BD61" i="6"/>
  <c r="AT61" i="6"/>
  <c r="AG61" i="6"/>
  <c r="W61" i="6"/>
  <c r="DT59" i="6" l="1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CX59" i="6"/>
  <c r="CX60" i="6"/>
  <c r="CX61" i="6"/>
  <c r="CX62" i="6"/>
  <c r="CX63" i="6"/>
  <c r="CX64" i="6"/>
  <c r="CX65" i="6"/>
  <c r="CX66" i="6"/>
  <c r="CX67" i="6"/>
  <c r="CX68" i="6"/>
  <c r="CX69" i="6"/>
  <c r="CX70" i="6"/>
  <c r="CX71" i="6"/>
  <c r="CX72" i="6"/>
  <c r="CA59" i="6"/>
  <c r="CA60" i="6"/>
  <c r="CA61" i="6"/>
  <c r="CA62" i="6"/>
  <c r="CA63" i="6"/>
  <c r="CA64" i="6"/>
  <c r="CA65" i="6"/>
  <c r="CA66" i="6"/>
  <c r="CA67" i="6"/>
  <c r="CA68" i="6"/>
  <c r="CA69" i="6"/>
  <c r="CA70" i="6"/>
  <c r="CA71" i="6"/>
  <c r="CA72" i="6"/>
  <c r="BS59" i="6"/>
  <c r="BS60" i="6"/>
  <c r="BS61" i="6"/>
  <c r="BS62" i="6"/>
  <c r="BS63" i="6"/>
  <c r="BS64" i="6"/>
  <c r="BS65" i="6"/>
  <c r="BS66" i="6"/>
  <c r="BS67" i="6"/>
  <c r="BS68" i="6"/>
  <c r="BS69" i="6"/>
  <c r="BS70" i="6"/>
  <c r="BS71" i="6"/>
  <c r="BS72" i="6"/>
  <c r="BK59" i="6"/>
  <c r="BK60" i="6"/>
  <c r="BK61" i="6"/>
  <c r="BK62" i="6"/>
  <c r="BK63" i="6"/>
  <c r="BK64" i="6"/>
  <c r="BK65" i="6"/>
  <c r="BK66" i="6"/>
  <c r="BK67" i="6"/>
  <c r="BK68" i="6"/>
  <c r="BK69" i="6"/>
  <c r="BK70" i="6"/>
  <c r="BK71" i="6"/>
  <c r="BK72" i="6"/>
  <c r="AN59" i="6"/>
  <c r="AN60" i="6"/>
  <c r="AN61" i="6"/>
  <c r="AN62" i="6"/>
  <c r="AN63" i="6"/>
  <c r="AN64" i="6"/>
  <c r="AN65" i="6"/>
  <c r="AN66" i="6"/>
  <c r="AN67" i="6"/>
  <c r="AN68" i="6"/>
  <c r="AN69" i="6"/>
  <c r="AN70" i="6"/>
  <c r="AN71" i="6"/>
  <c r="AN72" i="6"/>
  <c r="DT27" i="6"/>
  <c r="DT21" i="6"/>
  <c r="DT22" i="6"/>
  <c r="DT23" i="6"/>
  <c r="DT24" i="6"/>
  <c r="DT25" i="6"/>
  <c r="DT26" i="6"/>
  <c r="DT19" i="6"/>
  <c r="CX21" i="6"/>
  <c r="CX22" i="6"/>
  <c r="CX23" i="6"/>
  <c r="CX24" i="6"/>
  <c r="CX25" i="6"/>
  <c r="CX26" i="6"/>
  <c r="CX27" i="6"/>
  <c r="CX19" i="6"/>
  <c r="CA21" i="6"/>
  <c r="CA22" i="6"/>
  <c r="CA23" i="6"/>
  <c r="CA24" i="6"/>
  <c r="CA25" i="6"/>
  <c r="CA26" i="6"/>
  <c r="CA27" i="6"/>
  <c r="CA28" i="6"/>
  <c r="CA19" i="6"/>
  <c r="BS21" i="6"/>
  <c r="BS22" i="6"/>
  <c r="BS23" i="6"/>
  <c r="BS24" i="6"/>
  <c r="BS25" i="6"/>
  <c r="BS26" i="6"/>
  <c r="BS27" i="6"/>
  <c r="BS28" i="6"/>
  <c r="BS29" i="6"/>
  <c r="BS30" i="6"/>
  <c r="BS19" i="6"/>
  <c r="BS20" i="6"/>
  <c r="BK21" i="6"/>
  <c r="BK22" i="6"/>
  <c r="BK23" i="6"/>
  <c r="BK24" i="6"/>
  <c r="BK25" i="6"/>
  <c r="BK26" i="6"/>
  <c r="BK27" i="6"/>
  <c r="BK19" i="6"/>
  <c r="AN21" i="6"/>
  <c r="AN22" i="6"/>
  <c r="AN23" i="6"/>
  <c r="AN24" i="6"/>
  <c r="AN25" i="6"/>
  <c r="AN26" i="6"/>
  <c r="AN27" i="6"/>
  <c r="AN19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D47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D45" i="6"/>
  <c r="DC47" i="6"/>
  <c r="DC45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H47" i="6"/>
  <c r="CG47" i="6"/>
  <c r="CG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H45" i="6"/>
  <c r="BZ47" i="6"/>
  <c r="BZ45" i="6"/>
  <c r="BY47" i="6"/>
  <c r="BY45" i="6"/>
  <c r="BR47" i="6"/>
  <c r="BR45" i="6"/>
  <c r="BQ47" i="6"/>
  <c r="BQ45" i="6"/>
  <c r="BD47" i="6"/>
  <c r="AT47" i="6"/>
  <c r="BD45" i="6"/>
  <c r="AT45" i="6"/>
  <c r="AG47" i="6"/>
  <c r="W47" i="6"/>
  <c r="AG45" i="6"/>
  <c r="W45" i="6"/>
  <c r="DT42" i="6"/>
  <c r="DT43" i="6"/>
  <c r="DT44" i="6"/>
  <c r="DT46" i="6"/>
  <c r="DT48" i="6"/>
  <c r="DT49" i="6"/>
  <c r="DT50" i="6"/>
  <c r="DT51" i="6"/>
  <c r="DT52" i="6"/>
  <c r="DT53" i="6"/>
  <c r="DT54" i="6"/>
  <c r="DT55" i="6"/>
  <c r="DT56" i="6"/>
  <c r="DT57" i="6"/>
  <c r="DT58" i="6"/>
  <c r="DT73" i="6"/>
  <c r="CX42" i="6"/>
  <c r="CX43" i="6"/>
  <c r="CX44" i="6"/>
  <c r="CX46" i="6"/>
  <c r="CX48" i="6"/>
  <c r="CX49" i="6"/>
  <c r="CX50" i="6"/>
  <c r="CX51" i="6"/>
  <c r="CX52" i="6"/>
  <c r="CX53" i="6"/>
  <c r="CX54" i="6"/>
  <c r="CX55" i="6"/>
  <c r="CX56" i="6"/>
  <c r="CX57" i="6"/>
  <c r="CX58" i="6"/>
  <c r="CX73" i="6"/>
  <c r="CA42" i="6"/>
  <c r="CA43" i="6"/>
  <c r="CA44" i="6"/>
  <c r="CA46" i="6"/>
  <c r="CA48" i="6"/>
  <c r="CA49" i="6"/>
  <c r="CA50" i="6"/>
  <c r="CA51" i="6"/>
  <c r="CA52" i="6"/>
  <c r="CA53" i="6"/>
  <c r="CA54" i="6"/>
  <c r="CA55" i="6"/>
  <c r="CA56" i="6"/>
  <c r="CA57" i="6"/>
  <c r="CA58" i="6"/>
  <c r="CA73" i="6"/>
  <c r="BS42" i="6"/>
  <c r="BS43" i="6"/>
  <c r="BS44" i="6"/>
  <c r="BS46" i="6"/>
  <c r="BS48" i="6"/>
  <c r="BS49" i="6"/>
  <c r="BS50" i="6"/>
  <c r="BS51" i="6"/>
  <c r="BS52" i="6"/>
  <c r="BS53" i="6"/>
  <c r="BS54" i="6"/>
  <c r="BS55" i="6"/>
  <c r="BS56" i="6"/>
  <c r="BS57" i="6"/>
  <c r="BS58" i="6"/>
  <c r="BS73" i="6"/>
  <c r="BK42" i="6"/>
  <c r="BK43" i="6"/>
  <c r="BK44" i="6"/>
  <c r="BK46" i="6"/>
  <c r="BK48" i="6"/>
  <c r="BK49" i="6"/>
  <c r="BK50" i="6"/>
  <c r="BK51" i="6"/>
  <c r="BK52" i="6"/>
  <c r="BK53" i="6"/>
  <c r="BK54" i="6"/>
  <c r="BK55" i="6"/>
  <c r="BK56" i="6"/>
  <c r="BK57" i="6"/>
  <c r="BK58" i="6"/>
  <c r="BK73" i="6"/>
  <c r="AN42" i="6"/>
  <c r="AN43" i="6"/>
  <c r="AN44" i="6"/>
  <c r="AN46" i="6"/>
  <c r="AN48" i="6"/>
  <c r="AN49" i="6"/>
  <c r="AN50" i="6"/>
  <c r="AN51" i="6"/>
  <c r="AN52" i="6"/>
  <c r="AN53" i="6"/>
  <c r="AN54" i="6"/>
  <c r="AN55" i="6"/>
  <c r="AN56" i="6"/>
  <c r="AN57" i="6"/>
  <c r="AN58" i="6"/>
  <c r="AN73" i="6"/>
  <c r="AN41" i="6"/>
  <c r="BK41" i="6"/>
  <c r="BS41" i="6"/>
  <c r="CA41" i="6"/>
  <c r="CX41" i="6"/>
  <c r="DT41" i="6"/>
  <c r="EN41" i="6"/>
  <c r="D41" i="6"/>
  <c r="BK47" i="6" l="1"/>
  <c r="BS45" i="6"/>
  <c r="BS47" i="6"/>
  <c r="AN45" i="6"/>
  <c r="AN47" i="6"/>
  <c r="BK45" i="6"/>
  <c r="CA47" i="6"/>
  <c r="CX47" i="6"/>
  <c r="CX45" i="6"/>
  <c r="CA45" i="6"/>
  <c r="DT47" i="6"/>
  <c r="DT45" i="6"/>
  <c r="BY74" i="6"/>
  <c r="BY12" i="6" s="1"/>
  <c r="BZ33" i="6"/>
  <c r="CA33" i="6" s="1"/>
  <c r="BZ18" i="6"/>
  <c r="BQ74" i="6"/>
  <c r="BQ12" i="6" s="1"/>
  <c r="BR33" i="6"/>
  <c r="BS33" i="6" s="1"/>
  <c r="BR18" i="6"/>
  <c r="BS18" i="6" s="1"/>
  <c r="CA40" i="6"/>
  <c r="CA39" i="6"/>
  <c r="CA38" i="6"/>
  <c r="CA37" i="6"/>
  <c r="CA36" i="6"/>
  <c r="CA35" i="6"/>
  <c r="CA34" i="6"/>
  <c r="CA32" i="6"/>
  <c r="CA31" i="6"/>
  <c r="CA30" i="6"/>
  <c r="CA29" i="6"/>
  <c r="CA20" i="6"/>
  <c r="BW4" i="6"/>
  <c r="BW3" i="6" s="1"/>
  <c r="CE4" i="6"/>
  <c r="CE3" i="6" s="1"/>
  <c r="BS31" i="6"/>
  <c r="BS32" i="6"/>
  <c r="BS34" i="6"/>
  <c r="BS35" i="6"/>
  <c r="BS36" i="6"/>
  <c r="BS37" i="6"/>
  <c r="BS38" i="6"/>
  <c r="BS39" i="6"/>
  <c r="BS40" i="6"/>
  <c r="BO4" i="6"/>
  <c r="BO3" i="6" s="1"/>
  <c r="CJ9" i="6"/>
  <c r="CL9" i="6"/>
  <c r="CN9" i="6"/>
  <c r="CN33" i="6"/>
  <c r="CH18" i="6"/>
  <c r="CI18" i="6"/>
  <c r="CJ18" i="6"/>
  <c r="CK18" i="6"/>
  <c r="CL18" i="6"/>
  <c r="CM18" i="6"/>
  <c r="CO18" i="6"/>
  <c r="CP18" i="6"/>
  <c r="CQ18" i="6"/>
  <c r="CH33" i="6"/>
  <c r="CI33" i="6"/>
  <c r="CJ33" i="6"/>
  <c r="CK33" i="6"/>
  <c r="CL33" i="6"/>
  <c r="CM33" i="6"/>
  <c r="CO33" i="6"/>
  <c r="CP33" i="6"/>
  <c r="DF9" i="6"/>
  <c r="DH9" i="6"/>
  <c r="DJ9" i="6"/>
  <c r="CR18" i="6"/>
  <c r="CS18" i="6"/>
  <c r="CT18" i="6"/>
  <c r="CU18" i="6"/>
  <c r="CV18" i="6"/>
  <c r="CW18" i="6"/>
  <c r="DD18" i="6"/>
  <c r="DE18" i="6"/>
  <c r="DF18" i="6"/>
  <c r="DG18" i="6"/>
  <c r="DH18" i="6"/>
  <c r="DI18" i="6"/>
  <c r="DJ18" i="6"/>
  <c r="DK18" i="6"/>
  <c r="DL18" i="6"/>
  <c r="CX20" i="6"/>
  <c r="BD33" i="6"/>
  <c r="BD18" i="6"/>
  <c r="AG33" i="6"/>
  <c r="AG18" i="6"/>
  <c r="BZ74" i="6" l="1"/>
  <c r="BZ12" i="6" s="1"/>
  <c r="BR74" i="6"/>
  <c r="BR12" i="6" s="1"/>
  <c r="CA18" i="6"/>
  <c r="CN18" i="6"/>
  <c r="CX18" i="6" s="1"/>
  <c r="CX10" i="6"/>
  <c r="CO74" i="6"/>
  <c r="CO12" i="6" s="1"/>
  <c r="CK74" i="6"/>
  <c r="CK12" i="6" s="1"/>
  <c r="CH74" i="6"/>
  <c r="CH12" i="6" s="1"/>
  <c r="CI74" i="6"/>
  <c r="CI12" i="6" s="1"/>
  <c r="CL74" i="6"/>
  <c r="CL12" i="6" s="1"/>
  <c r="CJ74" i="6"/>
  <c r="CJ12" i="6" s="1"/>
  <c r="CQ74" i="6"/>
  <c r="CQ12" i="6" s="1"/>
  <c r="CM74" i="6"/>
  <c r="CM12" i="6" s="1"/>
  <c r="CP74" i="6"/>
  <c r="CP12" i="6" s="1"/>
  <c r="CA74" i="6" l="1"/>
  <c r="CA12" i="6" s="1"/>
  <c r="F10" i="2" s="1"/>
  <c r="BS74" i="6"/>
  <c r="BS12" i="6" s="1"/>
  <c r="F9" i="2" s="1"/>
  <c r="CN74" i="6"/>
  <c r="CN12" i="6" s="1"/>
  <c r="EN56" i="6" l="1"/>
  <c r="EN55" i="6"/>
  <c r="EN54" i="6"/>
  <c r="EN53" i="6"/>
  <c r="DC33" i="6" l="1"/>
  <c r="DS33" i="6"/>
  <c r="DL33" i="6"/>
  <c r="DJ33" i="6"/>
  <c r="DI33" i="6"/>
  <c r="DH33" i="6"/>
  <c r="DG33" i="6"/>
  <c r="DF33" i="6"/>
  <c r="DE33" i="6"/>
  <c r="DD33" i="6"/>
  <c r="CW33" i="6"/>
  <c r="GG73" i="6" l="1"/>
  <c r="GF73" i="6"/>
  <c r="GE73" i="6"/>
  <c r="GD73" i="6"/>
  <c r="GC73" i="6"/>
  <c r="GB73" i="6"/>
  <c r="GA73" i="6"/>
  <c r="FZ73" i="6"/>
  <c r="FY73" i="6"/>
  <c r="FX73" i="6"/>
  <c r="FW73" i="6"/>
  <c r="FV73" i="6"/>
  <c r="FU73" i="6"/>
  <c r="FT73" i="6"/>
  <c r="FS73" i="6"/>
  <c r="FR73" i="6"/>
  <c r="FQ73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GG39" i="6"/>
  <c r="GF39" i="6"/>
  <c r="GE39" i="6"/>
  <c r="GD39" i="6"/>
  <c r="GC39" i="6"/>
  <c r="GB39" i="6"/>
  <c r="GA39" i="6"/>
  <c r="FZ39" i="6"/>
  <c r="FY39" i="6"/>
  <c r="FX39" i="6"/>
  <c r="FW39" i="6"/>
  <c r="FV39" i="6"/>
  <c r="FU39" i="6"/>
  <c r="FT39" i="6"/>
  <c r="FS39" i="6"/>
  <c r="FR39" i="6"/>
  <c r="FQ39" i="6"/>
  <c r="GG38" i="6"/>
  <c r="GF38" i="6"/>
  <c r="GE38" i="6"/>
  <c r="GD38" i="6"/>
  <c r="GC38" i="6"/>
  <c r="GB38" i="6"/>
  <c r="GA38" i="6"/>
  <c r="FZ38" i="6"/>
  <c r="FY38" i="6"/>
  <c r="FX38" i="6"/>
  <c r="FW38" i="6"/>
  <c r="FV38" i="6"/>
  <c r="FU38" i="6"/>
  <c r="FT38" i="6"/>
  <c r="FS38" i="6"/>
  <c r="FR38" i="6"/>
  <c r="FQ38" i="6"/>
  <c r="GG37" i="6"/>
  <c r="GF37" i="6"/>
  <c r="GE37" i="6"/>
  <c r="GD37" i="6"/>
  <c r="GC37" i="6"/>
  <c r="GB37" i="6"/>
  <c r="GA37" i="6"/>
  <c r="FZ37" i="6"/>
  <c r="FY37" i="6"/>
  <c r="FX37" i="6"/>
  <c r="FW37" i="6"/>
  <c r="FV37" i="6"/>
  <c r="FU37" i="6"/>
  <c r="FT37" i="6"/>
  <c r="FS37" i="6"/>
  <c r="FR37" i="6"/>
  <c r="FQ37" i="6"/>
  <c r="GG36" i="6"/>
  <c r="GF36" i="6"/>
  <c r="GE36" i="6"/>
  <c r="GD36" i="6"/>
  <c r="GC36" i="6"/>
  <c r="GB36" i="6"/>
  <c r="GA36" i="6"/>
  <c r="FZ36" i="6"/>
  <c r="FY36" i="6"/>
  <c r="FX36" i="6"/>
  <c r="FW36" i="6"/>
  <c r="FV36" i="6"/>
  <c r="FU36" i="6"/>
  <c r="FT36" i="6"/>
  <c r="FS36" i="6"/>
  <c r="FR36" i="6"/>
  <c r="FQ36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R33" i="6"/>
  <c r="FQ33" i="6"/>
  <c r="GG32" i="6"/>
  <c r="GF32" i="6"/>
  <c r="GE32" i="6"/>
  <c r="GD32" i="6"/>
  <c r="GC32" i="6"/>
  <c r="GB32" i="6"/>
  <c r="GA32" i="6"/>
  <c r="FZ32" i="6"/>
  <c r="FY32" i="6"/>
  <c r="FX32" i="6"/>
  <c r="FW32" i="6"/>
  <c r="FV32" i="6"/>
  <c r="FU32" i="6"/>
  <c r="FT32" i="6"/>
  <c r="FS32" i="6"/>
  <c r="FR32" i="6"/>
  <c r="GG31" i="6"/>
  <c r="GF31" i="6"/>
  <c r="GE31" i="6"/>
  <c r="GD31" i="6"/>
  <c r="GC31" i="6"/>
  <c r="GB31" i="6"/>
  <c r="GA31" i="6"/>
  <c r="FZ31" i="6"/>
  <c r="FY31" i="6"/>
  <c r="FX31" i="6"/>
  <c r="FW31" i="6"/>
  <c r="FV31" i="6"/>
  <c r="FU31" i="6"/>
  <c r="FT31" i="6"/>
  <c r="FS31" i="6"/>
  <c r="FR31" i="6"/>
  <c r="FQ31" i="6"/>
  <c r="GG30" i="6"/>
  <c r="GF30" i="6"/>
  <c r="GE30" i="6"/>
  <c r="GD30" i="6"/>
  <c r="GC30" i="6"/>
  <c r="GB30" i="6"/>
  <c r="GA30" i="6"/>
  <c r="FZ30" i="6"/>
  <c r="FY30" i="6"/>
  <c r="FX30" i="6"/>
  <c r="FW30" i="6"/>
  <c r="FV30" i="6"/>
  <c r="FU30" i="6"/>
  <c r="FT30" i="6"/>
  <c r="FS30" i="6"/>
  <c r="FR30" i="6"/>
  <c r="FQ30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GG28" i="6"/>
  <c r="GF28" i="6"/>
  <c r="GE28" i="6"/>
  <c r="GD28" i="6"/>
  <c r="GC28" i="6"/>
  <c r="GB28" i="6"/>
  <c r="GA28" i="6"/>
  <c r="FZ28" i="6"/>
  <c r="FY28" i="6"/>
  <c r="FX28" i="6"/>
  <c r="FW28" i="6"/>
  <c r="FV28" i="6"/>
  <c r="FU28" i="6"/>
  <c r="FT28" i="6"/>
  <c r="FS28" i="6"/>
  <c r="FR28" i="6"/>
  <c r="GG26" i="6"/>
  <c r="GF26" i="6"/>
  <c r="GE26" i="6"/>
  <c r="GD26" i="6"/>
  <c r="GC26" i="6"/>
  <c r="GB26" i="6"/>
  <c r="GA26" i="6"/>
  <c r="FZ26" i="6"/>
  <c r="FY26" i="6"/>
  <c r="FX26" i="6"/>
  <c r="FW26" i="6"/>
  <c r="FV26" i="6"/>
  <c r="FU26" i="6"/>
  <c r="FT26" i="6"/>
  <c r="FS26" i="6"/>
  <c r="FR26" i="6"/>
  <c r="FQ26" i="6"/>
  <c r="GG24" i="6"/>
  <c r="GF24" i="6"/>
  <c r="GE24" i="6"/>
  <c r="GD24" i="6"/>
  <c r="GC24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GG22" i="6"/>
  <c r="GF22" i="6"/>
  <c r="GE22" i="6"/>
  <c r="GD22" i="6"/>
  <c r="GC22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Q18" i="6"/>
  <c r="FR10" i="6"/>
  <c r="FS10" i="6"/>
  <c r="FT10" i="6"/>
  <c r="FU10" i="6"/>
  <c r="FV10" i="6"/>
  <c r="FW10" i="6"/>
  <c r="FX10" i="6"/>
  <c r="FY10" i="6"/>
  <c r="FZ10" i="6"/>
  <c r="GA10" i="6"/>
  <c r="GB10" i="6"/>
  <c r="GC10" i="6"/>
  <c r="GD10" i="6"/>
  <c r="GE10" i="6"/>
  <c r="GF10" i="6"/>
  <c r="GG10" i="6"/>
  <c r="FQ10" i="6"/>
  <c r="GG33" i="6"/>
  <c r="FZ33" i="6"/>
  <c r="FX33" i="6"/>
  <c r="FW33" i="6"/>
  <c r="FU33" i="6"/>
  <c r="DA4" i="6"/>
  <c r="DA3" i="6" s="1"/>
  <c r="DT40" i="6"/>
  <c r="DT39" i="6"/>
  <c r="DT38" i="6"/>
  <c r="DT37" i="6"/>
  <c r="DT36" i="6"/>
  <c r="DT35" i="6"/>
  <c r="DT34" i="6"/>
  <c r="DR33" i="6"/>
  <c r="DQ33" i="6"/>
  <c r="DP33" i="6"/>
  <c r="DO33" i="6"/>
  <c r="DN33" i="6"/>
  <c r="DM33" i="6"/>
  <c r="DT31" i="6"/>
  <c r="DT30" i="6"/>
  <c r="DS18" i="6"/>
  <c r="DR18" i="6"/>
  <c r="DQ18" i="6"/>
  <c r="DP18" i="6"/>
  <c r="DO18" i="6"/>
  <c r="DN18" i="6"/>
  <c r="DM18" i="6"/>
  <c r="DT10" i="6"/>
  <c r="CV33" i="6"/>
  <c r="CU33" i="6"/>
  <c r="CT33" i="6"/>
  <c r="CS33" i="6"/>
  <c r="FY33" i="6"/>
  <c r="FV33" i="6"/>
  <c r="FT33" i="6"/>
  <c r="FS33" i="6"/>
  <c r="FJ73" i="6"/>
  <c r="FI73" i="6"/>
  <c r="FH73" i="6"/>
  <c r="FG73" i="6"/>
  <c r="FF73" i="6"/>
  <c r="FE73" i="6"/>
  <c r="FD73" i="6"/>
  <c r="FC73" i="6"/>
  <c r="FB73" i="6"/>
  <c r="FA73" i="6"/>
  <c r="EZ73" i="6"/>
  <c r="EY73" i="6"/>
  <c r="EX73" i="6"/>
  <c r="EW73" i="6"/>
  <c r="EV73" i="6"/>
  <c r="EU73" i="6"/>
  <c r="ET73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FJ39" i="6"/>
  <c r="FI39" i="6"/>
  <c r="FH39" i="6"/>
  <c r="FG39" i="6"/>
  <c r="FF39" i="6"/>
  <c r="FE39" i="6"/>
  <c r="FD39" i="6"/>
  <c r="FC39" i="6"/>
  <c r="FB39" i="6"/>
  <c r="FA39" i="6"/>
  <c r="EZ39" i="6"/>
  <c r="EY39" i="6"/>
  <c r="EX39" i="6"/>
  <c r="EW39" i="6"/>
  <c r="EV39" i="6"/>
  <c r="EU39" i="6"/>
  <c r="ET39" i="6"/>
  <c r="FJ38" i="6"/>
  <c r="FI38" i="6"/>
  <c r="FH38" i="6"/>
  <c r="FG38" i="6"/>
  <c r="FF38" i="6"/>
  <c r="FE38" i="6"/>
  <c r="FD38" i="6"/>
  <c r="FC38" i="6"/>
  <c r="FB38" i="6"/>
  <c r="FA38" i="6"/>
  <c r="EZ38" i="6"/>
  <c r="EY38" i="6"/>
  <c r="EX38" i="6"/>
  <c r="EW38" i="6"/>
  <c r="EV38" i="6"/>
  <c r="EU38" i="6"/>
  <c r="ET38" i="6"/>
  <c r="FJ37" i="6"/>
  <c r="FI37" i="6"/>
  <c r="FH37" i="6"/>
  <c r="FG37" i="6"/>
  <c r="FF37" i="6"/>
  <c r="FE37" i="6"/>
  <c r="FD37" i="6"/>
  <c r="FC37" i="6"/>
  <c r="FB37" i="6"/>
  <c r="FA37" i="6"/>
  <c r="EZ37" i="6"/>
  <c r="EY37" i="6"/>
  <c r="EX37" i="6"/>
  <c r="EW37" i="6"/>
  <c r="EV37" i="6"/>
  <c r="EU37" i="6"/>
  <c r="ET37" i="6"/>
  <c r="FJ36" i="6"/>
  <c r="FI36" i="6"/>
  <c r="FH36" i="6"/>
  <c r="FG36" i="6"/>
  <c r="FF36" i="6"/>
  <c r="FE36" i="6"/>
  <c r="FD36" i="6"/>
  <c r="FC36" i="6"/>
  <c r="FB36" i="6"/>
  <c r="FA36" i="6"/>
  <c r="EZ36" i="6"/>
  <c r="EY36" i="6"/>
  <c r="EX36" i="6"/>
  <c r="EW36" i="6"/>
  <c r="EV36" i="6"/>
  <c r="EU36" i="6"/>
  <c r="ET36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FJ32" i="6"/>
  <c r="FI32" i="6"/>
  <c r="FH32" i="6"/>
  <c r="FG32" i="6"/>
  <c r="FF32" i="6"/>
  <c r="FE32" i="6"/>
  <c r="FD32" i="6"/>
  <c r="FC32" i="6"/>
  <c r="FB32" i="6"/>
  <c r="FA32" i="6"/>
  <c r="EZ32" i="6"/>
  <c r="EY32" i="6"/>
  <c r="EX32" i="6"/>
  <c r="EW32" i="6"/>
  <c r="EV32" i="6"/>
  <c r="EU32" i="6"/>
  <c r="FJ31" i="6"/>
  <c r="FI31" i="6"/>
  <c r="FH31" i="6"/>
  <c r="FG31" i="6"/>
  <c r="FF31" i="6"/>
  <c r="FE31" i="6"/>
  <c r="FD31" i="6"/>
  <c r="FC31" i="6"/>
  <c r="FB31" i="6"/>
  <c r="FA31" i="6"/>
  <c r="EZ31" i="6"/>
  <c r="EY31" i="6"/>
  <c r="EX31" i="6"/>
  <c r="EW31" i="6"/>
  <c r="EV31" i="6"/>
  <c r="EU31" i="6"/>
  <c r="ET31" i="6"/>
  <c r="FJ30" i="6"/>
  <c r="FI30" i="6"/>
  <c r="FH30" i="6"/>
  <c r="FG30" i="6"/>
  <c r="FF30" i="6"/>
  <c r="FE30" i="6"/>
  <c r="FD30" i="6"/>
  <c r="FC30" i="6"/>
  <c r="FB30" i="6"/>
  <c r="FA30" i="6"/>
  <c r="EZ30" i="6"/>
  <c r="EY30" i="6"/>
  <c r="EX30" i="6"/>
  <c r="EW30" i="6"/>
  <c r="EV30" i="6"/>
  <c r="EU30" i="6"/>
  <c r="ET30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FJ28" i="6"/>
  <c r="FI28" i="6"/>
  <c r="FH28" i="6"/>
  <c r="FG28" i="6"/>
  <c r="FF28" i="6"/>
  <c r="FE28" i="6"/>
  <c r="FD28" i="6"/>
  <c r="FC28" i="6"/>
  <c r="FB28" i="6"/>
  <c r="FA28" i="6"/>
  <c r="EZ28" i="6"/>
  <c r="EY28" i="6"/>
  <c r="EX28" i="6"/>
  <c r="EW28" i="6"/>
  <c r="EV28" i="6"/>
  <c r="EU28" i="6"/>
  <c r="FJ26" i="6"/>
  <c r="FI26" i="6"/>
  <c r="FH26" i="6"/>
  <c r="FG26" i="6"/>
  <c r="FF26" i="6"/>
  <c r="FE26" i="6"/>
  <c r="FD26" i="6"/>
  <c r="FC26" i="6"/>
  <c r="FB26" i="6"/>
  <c r="FA26" i="6"/>
  <c r="EZ26" i="6"/>
  <c r="EY26" i="6"/>
  <c r="EX26" i="6"/>
  <c r="EW26" i="6"/>
  <c r="EV26" i="6"/>
  <c r="EU26" i="6"/>
  <c r="ET26" i="6"/>
  <c r="FJ24" i="6"/>
  <c r="FI24" i="6"/>
  <c r="FH24" i="6"/>
  <c r="FG24" i="6"/>
  <c r="FF24" i="6"/>
  <c r="FE24" i="6"/>
  <c r="FD24" i="6"/>
  <c r="FC24" i="6"/>
  <c r="FB24" i="6"/>
  <c r="FA24" i="6"/>
  <c r="EZ24" i="6"/>
  <c r="EY24" i="6"/>
  <c r="EX24" i="6"/>
  <c r="EW24" i="6"/>
  <c r="EV24" i="6"/>
  <c r="EU24" i="6"/>
  <c r="ET24" i="6"/>
  <c r="FJ22" i="6"/>
  <c r="FI22" i="6"/>
  <c r="FH22" i="6"/>
  <c r="FG22" i="6"/>
  <c r="FF22" i="6"/>
  <c r="FE22" i="6"/>
  <c r="FD22" i="6"/>
  <c r="FC22" i="6"/>
  <c r="FB22" i="6"/>
  <c r="FA22" i="6"/>
  <c r="EZ22" i="6"/>
  <c r="EY22" i="6"/>
  <c r="EX22" i="6"/>
  <c r="EW22" i="6"/>
  <c r="EV22" i="6"/>
  <c r="EU22" i="6"/>
  <c r="ET22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T18" i="6"/>
  <c r="EV10" i="6"/>
  <c r="EW10" i="6"/>
  <c r="EX10" i="6"/>
  <c r="EY10" i="6"/>
  <c r="EZ10" i="6"/>
  <c r="FA10" i="6"/>
  <c r="FB10" i="6"/>
  <c r="FC10" i="6"/>
  <c r="FD10" i="6"/>
  <c r="EU10" i="6"/>
  <c r="ET10" i="6"/>
  <c r="GA33" i="6" l="1"/>
  <c r="GB33" i="6"/>
  <c r="GC33" i="6"/>
  <c r="GH38" i="6"/>
  <c r="GD33" i="6"/>
  <c r="GH37" i="6"/>
  <c r="GE33" i="6"/>
  <c r="GH40" i="6"/>
  <c r="GF33" i="6"/>
  <c r="GH73" i="6"/>
  <c r="GH39" i="6"/>
  <c r="GH35" i="6"/>
  <c r="GH34" i="6"/>
  <c r="GH36" i="6"/>
  <c r="GH22" i="6"/>
  <c r="GH24" i="6"/>
  <c r="GH26" i="6"/>
  <c r="GH20" i="6"/>
  <c r="GH31" i="6"/>
  <c r="GH30" i="6"/>
  <c r="GH10" i="6"/>
  <c r="M5" i="2" s="1"/>
  <c r="DP74" i="6"/>
  <c r="DP12" i="6" s="1"/>
  <c r="DI74" i="6"/>
  <c r="DI12" i="6" s="1"/>
  <c r="DQ74" i="6"/>
  <c r="DQ12" i="6" s="1"/>
  <c r="DH74" i="6"/>
  <c r="DH12" i="6" s="1"/>
  <c r="DK74" i="6"/>
  <c r="DK12" i="6" s="1"/>
  <c r="DS74" i="6"/>
  <c r="DS12" i="6" s="1"/>
  <c r="DD74" i="6"/>
  <c r="DD12" i="6" s="1"/>
  <c r="DL74" i="6"/>
  <c r="DL12" i="6" s="1"/>
  <c r="DT20" i="6"/>
  <c r="DE74" i="6"/>
  <c r="DE12" i="6" s="1"/>
  <c r="DF74" i="6"/>
  <c r="DF12" i="6" s="1"/>
  <c r="DN74" i="6"/>
  <c r="DN12" i="6" s="1"/>
  <c r="DM74" i="6"/>
  <c r="DM12" i="6" s="1"/>
  <c r="DT33" i="6"/>
  <c r="DT18" i="6"/>
  <c r="DG74" i="6"/>
  <c r="DG12" i="6" s="1"/>
  <c r="DO74" i="6"/>
  <c r="DO12" i="6" s="1"/>
  <c r="DJ74" i="6"/>
  <c r="DJ12" i="6" s="1"/>
  <c r="DR74" i="6"/>
  <c r="DR12" i="6" s="1"/>
  <c r="K5" i="6"/>
  <c r="GH33" i="6" l="1"/>
  <c r="EN32" i="6"/>
  <c r="AR4" i="6"/>
  <c r="AR3" i="6" s="1"/>
  <c r="U4" i="6"/>
  <c r="U3" i="6" s="1"/>
  <c r="C16" i="6"/>
  <c r="D16" i="6"/>
  <c r="D14" i="6"/>
  <c r="C14" i="6"/>
  <c r="DU3" i="6"/>
  <c r="EN73" i="6"/>
  <c r="D73" i="6"/>
  <c r="EN40" i="6"/>
  <c r="CX40" i="6"/>
  <c r="BK40" i="6"/>
  <c r="AN40" i="6"/>
  <c r="D40" i="6"/>
  <c r="EN39" i="6"/>
  <c r="CX39" i="6"/>
  <c r="BK39" i="6"/>
  <c r="AN39" i="6"/>
  <c r="D39" i="6"/>
  <c r="EN38" i="6"/>
  <c r="CX38" i="6"/>
  <c r="BK38" i="6"/>
  <c r="AN38" i="6"/>
  <c r="D38" i="6"/>
  <c r="EN37" i="6"/>
  <c r="CX37" i="6"/>
  <c r="BK37" i="6"/>
  <c r="AN37" i="6"/>
  <c r="D37" i="6"/>
  <c r="EN36" i="6"/>
  <c r="CX36" i="6"/>
  <c r="BK36" i="6"/>
  <c r="AN36" i="6"/>
  <c r="D36" i="6"/>
  <c r="EN35" i="6"/>
  <c r="CX35" i="6"/>
  <c r="BK35" i="6"/>
  <c r="AN35" i="6"/>
  <c r="D35" i="6"/>
  <c r="EN34" i="6"/>
  <c r="CX34" i="6"/>
  <c r="BK34" i="6"/>
  <c r="AN34" i="6"/>
  <c r="D34" i="6"/>
  <c r="EM33" i="6"/>
  <c r="EL33" i="6"/>
  <c r="EK33" i="6"/>
  <c r="EJ33" i="6"/>
  <c r="EI33" i="6"/>
  <c r="EH33" i="6"/>
  <c r="EG33" i="6"/>
  <c r="EF33" i="6"/>
  <c r="EE33" i="6"/>
  <c r="ED33" i="6"/>
  <c r="BJ33" i="6"/>
  <c r="BI33" i="6"/>
  <c r="BH33" i="6"/>
  <c r="BG33" i="6"/>
  <c r="BF33" i="6"/>
  <c r="BE33" i="6"/>
  <c r="BC33" i="6"/>
  <c r="BA33" i="6"/>
  <c r="AZ33" i="6"/>
  <c r="AY33" i="6"/>
  <c r="AX33" i="6"/>
  <c r="AW33" i="6"/>
  <c r="AV33" i="6"/>
  <c r="AU33" i="6"/>
  <c r="AM33" i="6"/>
  <c r="AL33" i="6"/>
  <c r="AK33" i="6"/>
  <c r="AJ33" i="6"/>
  <c r="AI33" i="6"/>
  <c r="AH33" i="6"/>
  <c r="AF33" i="6"/>
  <c r="AE33" i="6"/>
  <c r="FB33" i="6" s="1"/>
  <c r="AD33" i="6"/>
  <c r="AC33" i="6"/>
  <c r="AB33" i="6"/>
  <c r="AA33" i="6"/>
  <c r="Z33" i="6"/>
  <c r="Y33" i="6"/>
  <c r="X33" i="6"/>
  <c r="ET33" i="6"/>
  <c r="D33" i="6"/>
  <c r="EN31" i="6"/>
  <c r="CX31" i="6"/>
  <c r="BK31" i="6"/>
  <c r="AN31" i="6"/>
  <c r="D31" i="6"/>
  <c r="EN30" i="6"/>
  <c r="CX30" i="6"/>
  <c r="BK30" i="6"/>
  <c r="AN30" i="6"/>
  <c r="D30" i="6"/>
  <c r="EN29" i="6"/>
  <c r="D29" i="6"/>
  <c r="EN28" i="6"/>
  <c r="D28" i="6"/>
  <c r="D26" i="6"/>
  <c r="D24" i="6"/>
  <c r="D22" i="6"/>
  <c r="EN20" i="6"/>
  <c r="D20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Z18" i="6"/>
  <c r="DY18" i="6"/>
  <c r="DX18" i="6"/>
  <c r="GG18" i="6"/>
  <c r="GG74" i="6" s="1"/>
  <c r="GG12" i="6" s="1"/>
  <c r="GF18" i="6"/>
  <c r="GF74" i="6" s="1"/>
  <c r="GF12" i="6" s="1"/>
  <c r="GE18" i="6"/>
  <c r="GE74" i="6" s="1"/>
  <c r="GE12" i="6" s="1"/>
  <c r="GD18" i="6"/>
  <c r="GD74" i="6" s="1"/>
  <c r="GD12" i="6" s="1"/>
  <c r="GC18" i="6"/>
  <c r="GC74" i="6" s="1"/>
  <c r="GC12" i="6" s="1"/>
  <c r="GB18" i="6"/>
  <c r="GB74" i="6" s="1"/>
  <c r="GB12" i="6" s="1"/>
  <c r="GA18" i="6"/>
  <c r="GA74" i="6" s="1"/>
  <c r="GA12" i="6" s="1"/>
  <c r="FZ18" i="6"/>
  <c r="FZ74" i="6" s="1"/>
  <c r="FZ12" i="6" s="1"/>
  <c r="FY18" i="6"/>
  <c r="FY74" i="6" s="1"/>
  <c r="FY12" i="6" s="1"/>
  <c r="FX18" i="6"/>
  <c r="FX74" i="6" s="1"/>
  <c r="FX12" i="6" s="1"/>
  <c r="FW18" i="6"/>
  <c r="FW74" i="6" s="1"/>
  <c r="FW12" i="6" s="1"/>
  <c r="FV18" i="6"/>
  <c r="FV74" i="6" s="1"/>
  <c r="FV12" i="6" s="1"/>
  <c r="FU18" i="6"/>
  <c r="FU74" i="6" s="1"/>
  <c r="FU12" i="6" s="1"/>
  <c r="FT18" i="6"/>
  <c r="FT74" i="6" s="1"/>
  <c r="FT12" i="6" s="1"/>
  <c r="FS18" i="6"/>
  <c r="FS74" i="6" s="1"/>
  <c r="FS12" i="6" s="1"/>
  <c r="FR18" i="6"/>
  <c r="BJ18" i="6"/>
  <c r="BI18" i="6"/>
  <c r="BH18" i="6"/>
  <c r="BG18" i="6"/>
  <c r="BF18" i="6"/>
  <c r="BE18" i="6"/>
  <c r="BC18" i="6"/>
  <c r="BB18" i="6"/>
  <c r="BA18" i="6"/>
  <c r="AZ18" i="6"/>
  <c r="AY18" i="6"/>
  <c r="AX18" i="6"/>
  <c r="AW18" i="6"/>
  <c r="AV18" i="6"/>
  <c r="AU18" i="6"/>
  <c r="AM18" i="6"/>
  <c r="AL18" i="6"/>
  <c r="AK18" i="6"/>
  <c r="AJ18" i="6"/>
  <c r="AI18" i="6"/>
  <c r="AH18" i="6"/>
  <c r="AF18" i="6"/>
  <c r="AE18" i="6"/>
  <c r="AD18" i="6"/>
  <c r="AC18" i="6"/>
  <c r="AB18" i="6"/>
  <c r="AA18" i="6"/>
  <c r="Z18" i="6"/>
  <c r="Y18" i="6"/>
  <c r="X18" i="6"/>
  <c r="D18" i="6"/>
  <c r="D17" i="6"/>
  <c r="C17" i="6"/>
  <c r="D15" i="6"/>
  <c r="C15" i="6"/>
  <c r="D13" i="6"/>
  <c r="C13" i="6"/>
  <c r="D12" i="6"/>
  <c r="C12" i="6"/>
  <c r="FI10" i="6"/>
  <c r="FH10" i="6"/>
  <c r="FG10" i="6"/>
  <c r="FF10" i="6"/>
  <c r="FE10" i="6"/>
  <c r="EN10" i="6"/>
  <c r="BK10" i="6"/>
  <c r="AN10" i="6"/>
  <c r="EN8" i="6"/>
  <c r="BK8" i="6"/>
  <c r="AN8" i="6"/>
  <c r="FF33" i="6" l="1"/>
  <c r="FI18" i="6"/>
  <c r="EU33" i="6"/>
  <c r="EW18" i="6"/>
  <c r="FJ18" i="6"/>
  <c r="EV33" i="6"/>
  <c r="FI33" i="6"/>
  <c r="EX18" i="6"/>
  <c r="EY18" i="6"/>
  <c r="FE33" i="6"/>
  <c r="FA18" i="6"/>
  <c r="EW33" i="6"/>
  <c r="FB18" i="6"/>
  <c r="EX33" i="6"/>
  <c r="FJ33" i="6"/>
  <c r="EU18" i="6"/>
  <c r="FG18" i="6"/>
  <c r="FD18" i="6"/>
  <c r="EV18" i="6"/>
  <c r="FH18" i="6"/>
  <c r="FD33" i="6"/>
  <c r="EZ18" i="6"/>
  <c r="EY33" i="6"/>
  <c r="FC18" i="6"/>
  <c r="EZ33" i="6"/>
  <c r="FA33" i="6"/>
  <c r="FE18" i="6"/>
  <c r="FF18" i="6"/>
  <c r="GH18" i="6"/>
  <c r="FR74" i="6"/>
  <c r="FR12" i="6" s="1"/>
  <c r="FC33" i="6"/>
  <c r="FG33" i="6"/>
  <c r="FH33" i="6"/>
  <c r="CX33" i="6"/>
  <c r="EN22" i="6"/>
  <c r="FK37" i="6"/>
  <c r="GJ37" i="6" s="1"/>
  <c r="FK73" i="6"/>
  <c r="GJ73" i="6" s="1"/>
  <c r="EN24" i="6"/>
  <c r="FK36" i="6"/>
  <c r="GJ36" i="6" s="1"/>
  <c r="FK40" i="6"/>
  <c r="GJ40" i="6" s="1"/>
  <c r="AN33" i="6"/>
  <c r="FK35" i="6"/>
  <c r="GJ35" i="6" s="1"/>
  <c r="FK39" i="6"/>
  <c r="GJ39" i="6" s="1"/>
  <c r="AA74" i="6"/>
  <c r="AA12" i="6" s="1"/>
  <c r="AX74" i="6"/>
  <c r="AX12" i="6" s="1"/>
  <c r="BF74" i="6"/>
  <c r="BF12" i="6" s="1"/>
  <c r="CS74" i="6"/>
  <c r="CS12" i="6" s="1"/>
  <c r="FK31" i="6"/>
  <c r="GJ31" i="6" s="1"/>
  <c r="AB74" i="6"/>
  <c r="AB12" i="6" s="1"/>
  <c r="AY74" i="6"/>
  <c r="AY12" i="6" s="1"/>
  <c r="EB74" i="6"/>
  <c r="EB12" i="6" s="1"/>
  <c r="FK22" i="6"/>
  <c r="GJ22" i="6" s="1"/>
  <c r="Y74" i="6"/>
  <c r="Y12" i="6" s="1"/>
  <c r="BC74" i="6"/>
  <c r="BC12" i="6" s="1"/>
  <c r="EN33" i="6"/>
  <c r="AI74" i="6"/>
  <c r="AI12" i="6" s="1"/>
  <c r="AJ74" i="6"/>
  <c r="AJ12" i="6" s="1"/>
  <c r="BG74" i="6"/>
  <c r="BG12" i="6" s="1"/>
  <c r="CT74" i="6"/>
  <c r="CT12" i="6" s="1"/>
  <c r="EJ74" i="6"/>
  <c r="EJ12" i="6" s="1"/>
  <c r="FK10" i="6"/>
  <c r="FK20" i="6"/>
  <c r="GJ20" i="6" s="1"/>
  <c r="AG74" i="6"/>
  <c r="AG12" i="6" s="1"/>
  <c r="AU74" i="6"/>
  <c r="AU12" i="6" s="1"/>
  <c r="FK24" i="6"/>
  <c r="GJ24" i="6" s="1"/>
  <c r="Z74" i="6"/>
  <c r="Z12" i="6" s="1"/>
  <c r="DW74" i="6"/>
  <c r="DW12" i="6" s="1"/>
  <c r="FK34" i="6"/>
  <c r="GJ34" i="6" s="1"/>
  <c r="FK38" i="6"/>
  <c r="GJ38" i="6" s="1"/>
  <c r="AC74" i="6"/>
  <c r="AC12" i="6" s="1"/>
  <c r="AK74" i="6"/>
  <c r="AK12" i="6" s="1"/>
  <c r="AZ74" i="6"/>
  <c r="AZ12" i="6" s="1"/>
  <c r="BH74" i="6"/>
  <c r="BH12" i="6" s="1"/>
  <c r="EC74" i="6"/>
  <c r="EC12" i="6" s="1"/>
  <c r="EK74" i="6"/>
  <c r="EK12" i="6" s="1"/>
  <c r="BA74" i="6"/>
  <c r="BA12" i="6" s="1"/>
  <c r="BI74" i="6"/>
  <c r="BI12" i="6" s="1"/>
  <c r="ED74" i="6"/>
  <c r="ED12" i="6" s="1"/>
  <c r="EL74" i="6"/>
  <c r="EL12" i="6" s="1"/>
  <c r="EN26" i="6"/>
  <c r="AE74" i="6"/>
  <c r="AE12" i="6" s="1"/>
  <c r="AM74" i="6"/>
  <c r="AM12" i="6" s="1"/>
  <c r="CW74" i="6"/>
  <c r="CW12" i="6" s="1"/>
  <c r="EE74" i="6"/>
  <c r="EE12" i="6" s="1"/>
  <c r="EM74" i="6"/>
  <c r="EM12" i="6" s="1"/>
  <c r="X74" i="6"/>
  <c r="X12" i="6" s="1"/>
  <c r="AF74" i="6"/>
  <c r="AF12" i="6" s="1"/>
  <c r="EF74" i="6"/>
  <c r="EF12" i="6" s="1"/>
  <c r="AV74" i="6"/>
  <c r="AV12" i="6" s="1"/>
  <c r="BD74" i="6"/>
  <c r="BD12" i="6" s="1"/>
  <c r="DY74" i="6"/>
  <c r="DY12" i="6" s="1"/>
  <c r="EG74" i="6"/>
  <c r="EG12" i="6" s="1"/>
  <c r="CU74" i="6"/>
  <c r="CU12" i="6" s="1"/>
  <c r="AW74" i="6"/>
  <c r="AW12" i="6" s="1"/>
  <c r="BE74" i="6"/>
  <c r="BE12" i="6" s="1"/>
  <c r="CR74" i="6"/>
  <c r="CR12" i="6" s="1"/>
  <c r="DZ74" i="6"/>
  <c r="DZ12" i="6" s="1"/>
  <c r="EH74" i="6"/>
  <c r="EH12" i="6" s="1"/>
  <c r="BB74" i="6"/>
  <c r="BB12" i="6" s="1"/>
  <c r="BJ74" i="6"/>
  <c r="BJ12" i="6" s="1"/>
  <c r="CV74" i="6"/>
  <c r="CV12" i="6" s="1"/>
  <c r="EA74" i="6"/>
  <c r="EA12" i="6" s="1"/>
  <c r="EI74" i="6"/>
  <c r="EI12" i="6" s="1"/>
  <c r="FK30" i="6"/>
  <c r="GJ30" i="6" s="1"/>
  <c r="AD74" i="6"/>
  <c r="AD12" i="6" s="1"/>
  <c r="AL74" i="6"/>
  <c r="AL12" i="6" s="1"/>
  <c r="BK18" i="6"/>
  <c r="EN18" i="6"/>
  <c r="BK33" i="6"/>
  <c r="AN18" i="6"/>
  <c r="AH74" i="6"/>
  <c r="AH12" i="6" s="1"/>
  <c r="AN20" i="6"/>
  <c r="FK26" i="6"/>
  <c r="GJ26" i="6" s="1"/>
  <c r="BK20" i="6"/>
  <c r="DX74" i="6"/>
  <c r="DX12" i="6" s="1"/>
  <c r="C18" i="6"/>
  <c r="C20" i="6" s="1"/>
  <c r="M4" i="2" l="1"/>
  <c r="FC74" i="6"/>
  <c r="FC12" i="6" s="1"/>
  <c r="EV74" i="6"/>
  <c r="EV12" i="6" s="1"/>
  <c r="FH74" i="6"/>
  <c r="FH12" i="6" s="1"/>
  <c r="EW74" i="6"/>
  <c r="EW12" i="6" s="1"/>
  <c r="EY74" i="6"/>
  <c r="EY12" i="6" s="1"/>
  <c r="FE74" i="6"/>
  <c r="FE12" i="6" s="1"/>
  <c r="FI74" i="6"/>
  <c r="FI12" i="6" s="1"/>
  <c r="FG74" i="6"/>
  <c r="FG12" i="6" s="1"/>
  <c r="FK33" i="6"/>
  <c r="GJ33" i="6" s="1"/>
  <c r="FF74" i="6"/>
  <c r="FF12" i="6" s="1"/>
  <c r="FJ74" i="6"/>
  <c r="FJ12" i="6" s="1"/>
  <c r="FB74" i="6"/>
  <c r="FB12" i="6" s="1"/>
  <c r="FA74" i="6"/>
  <c r="FA12" i="6" s="1"/>
  <c r="FD74" i="6"/>
  <c r="FD12" i="6" s="1"/>
  <c r="EU74" i="6"/>
  <c r="EU12" i="6" s="1"/>
  <c r="EZ74" i="6"/>
  <c r="EZ12" i="6" s="1"/>
  <c r="EN74" i="6"/>
  <c r="EN12" i="6" s="1"/>
  <c r="C22" i="6"/>
  <c r="C24" i="6" s="1"/>
  <c r="FK18" i="6"/>
  <c r="GJ18" i="6" s="1"/>
  <c r="EX74" i="6"/>
  <c r="EX12" i="6" s="1"/>
  <c r="CX29" i="6" l="1"/>
  <c r="N4" i="2"/>
  <c r="N5" i="2"/>
  <c r="C26" i="6"/>
  <c r="C28" i="6" s="1"/>
  <c r="C29" i="6" s="1"/>
  <c r="CX28" i="6" l="1"/>
  <c r="CG74" i="6"/>
  <c r="CG12" i="6" s="1"/>
  <c r="AN29" i="6"/>
  <c r="BK32" i="6"/>
  <c r="BK29" i="6"/>
  <c r="BK28" i="6"/>
  <c r="DT29" i="6"/>
  <c r="DT32" i="6"/>
  <c r="DT28" i="6"/>
  <c r="CX32" i="6"/>
  <c r="C30" i="6"/>
  <c r="C31" i="6" s="1"/>
  <c r="W74" i="6" l="1"/>
  <c r="W12" i="6" s="1"/>
  <c r="ET32" i="6"/>
  <c r="FK32" i="6" s="1"/>
  <c r="FQ29" i="6"/>
  <c r="GH29" i="6" s="1"/>
  <c r="DC74" i="6"/>
  <c r="DC12" i="6" s="1"/>
  <c r="CX74" i="6"/>
  <c r="FQ28" i="6"/>
  <c r="GH28" i="6" s="1"/>
  <c r="ET28" i="6"/>
  <c r="FK28" i="6" s="1"/>
  <c r="FQ32" i="6"/>
  <c r="GH32" i="6" s="1"/>
  <c r="ET29" i="6"/>
  <c r="FK29" i="6" s="1"/>
  <c r="AN32" i="6"/>
  <c r="AN28" i="6"/>
  <c r="AT74" i="6"/>
  <c r="C33" i="6"/>
  <c r="C34" i="6" s="1"/>
  <c r="C35" i="6" s="1"/>
  <c r="C36" i="6" s="1"/>
  <c r="C37" i="6" s="1"/>
  <c r="C38" i="6" s="1"/>
  <c r="C39" i="6" s="1"/>
  <c r="C40" i="6" s="1"/>
  <c r="C73" i="6" s="1"/>
  <c r="BK74" i="6" l="1"/>
  <c r="BK12" i="6" s="1"/>
  <c r="F8" i="2" s="1"/>
  <c r="CX12" i="6"/>
  <c r="F7" i="7" s="1"/>
  <c r="GJ29" i="6"/>
  <c r="GJ32" i="6"/>
  <c r="AN74" i="6"/>
  <c r="AN12" i="6" s="1"/>
  <c r="F7" i="2" s="1"/>
  <c r="DT74" i="6"/>
  <c r="DT12" i="6" s="1"/>
  <c r="F8" i="7" s="1"/>
  <c r="FQ74" i="6"/>
  <c r="GH74" i="6" s="1"/>
  <c r="ET74" i="6"/>
  <c r="ET12" i="6" s="1"/>
  <c r="AT12" i="6"/>
  <c r="GJ28" i="6"/>
  <c r="F11" i="2" l="1"/>
  <c r="F9" i="7"/>
  <c r="FQ12" i="6"/>
  <c r="FK74" i="6"/>
  <c r="FK12" i="6" s="1"/>
  <c r="GH12" i="6"/>
  <c r="GJ74" i="6" l="1"/>
</calcChain>
</file>

<file path=xl/sharedStrings.xml><?xml version="1.0" encoding="utf-8"?>
<sst xmlns="http://schemas.openxmlformats.org/spreadsheetml/2006/main" count="354" uniqueCount="162">
  <si>
    <t>PLANILLA DE COTIZACIÓN | INSTRUCTIVO</t>
  </si>
  <si>
    <t>La Contratista deberá completar información únicamente en la hoja TARIFARIO</t>
  </si>
  <si>
    <t>1. Completar Razón Social de la Contratista</t>
  </si>
  <si>
    <t>Area</t>
  </si>
  <si>
    <t>Hokchi &amp; Bloque 31</t>
  </si>
  <si>
    <t>Contratista</t>
  </si>
  <si>
    <t>2. Llenado del Tarifario</t>
  </si>
  <si>
    <t>A continuación se detallan los campos a ser completados por la Contratista. Los mismos están establecidas entre las columnas I y Q:</t>
  </si>
  <si>
    <r>
      <rPr>
        <b/>
        <sz val="11"/>
        <color theme="1"/>
        <rFont val="Calibri"/>
        <family val="2"/>
        <scheme val="minor"/>
      </rPr>
      <t>a.</t>
    </r>
    <r>
      <rPr>
        <sz val="11"/>
        <color theme="1"/>
        <rFont val="Calibri"/>
        <family val="2"/>
        <scheme val="minor"/>
      </rPr>
      <t xml:space="preserve"> En este documento se asentarán los precios unitarios en dólares estadounidenses que oferta el licitante para cada uno de </t>
    </r>
  </si>
  <si>
    <t xml:space="preserve"> los conceptos de trabajo, debiendo contener el cien por ciento de los conceptos solicitados por LA EMPRESA.</t>
  </si>
  <si>
    <t xml:space="preserve">NOTA: Los precios unitarios propuestos en la columnas [3.2] no podrán ser modificados o corregidos, ni sujetos a subsanación. </t>
  </si>
  <si>
    <t>3. Estructura del Tarifario</t>
  </si>
  <si>
    <t>Se deberá respetar la cantidad de items cotizados, sin incorporar ni eliminar item alguno.</t>
  </si>
  <si>
    <t>4. Cantidades Utilizadas</t>
  </si>
  <si>
    <t>con sus cantidades.</t>
  </si>
  <si>
    <t>6. Valor de Contrato</t>
  </si>
  <si>
    <t>En las hojas VALOR CONTRATO se muestra un resumen por pozo y el valor de contrato teniendo en cuenta los  pozos a construirse</t>
  </si>
  <si>
    <t>y los costos cotizados.</t>
  </si>
  <si>
    <t>AUXILIARES</t>
  </si>
  <si>
    <t>PLANILLA DE COTIZACIÓN | ENCABEZADO</t>
  </si>
  <si>
    <t>POZO | Total | CANTIDADES Y MONTOS</t>
  </si>
  <si>
    <t>TOTAL HOKCHI</t>
  </si>
  <si>
    <t>TOTAL BLOQUE 31</t>
  </si>
  <si>
    <t>Total dias</t>
  </si>
  <si>
    <t>Fase</t>
  </si>
  <si>
    <t>Mobilization &amp; Preparation</t>
  </si>
  <si>
    <t>Drill 36" hole section</t>
  </si>
  <si>
    <t>Run and set  30" casing</t>
  </si>
  <si>
    <t>Drill 17-1/2" hole section</t>
  </si>
  <si>
    <t>Run and set 13-3/8" casing</t>
  </si>
  <si>
    <t>Drill 12-1/4" hole section</t>
  </si>
  <si>
    <t>Run and set 9-5/8" casing</t>
  </si>
  <si>
    <t>Drill 8-1/2" hole section</t>
  </si>
  <si>
    <t>Open Hole Logs</t>
  </si>
  <si>
    <t>Run and set 7" LN</t>
  </si>
  <si>
    <t>Workover</t>
  </si>
  <si>
    <t>Abandon</t>
  </si>
  <si>
    <t>Total</t>
  </si>
  <si>
    <t>DST</t>
  </si>
  <si>
    <t>Mobilization</t>
  </si>
  <si>
    <t>% Bloque 31</t>
  </si>
  <si>
    <t>[3] Tarifa Operativa</t>
  </si>
  <si>
    <t>Profundidad [mMD]</t>
  </si>
  <si>
    <t>[3.1] Unidad de</t>
  </si>
  <si>
    <t>[3.2]</t>
  </si>
  <si>
    <t>Avance [MD]</t>
  </si>
  <si>
    <t>Bloque Hokchi</t>
  </si>
  <si>
    <t>Sub-Total</t>
  </si>
  <si>
    <t>Títulos &amp;</t>
  </si>
  <si>
    <t>Celda</t>
  </si>
  <si>
    <t>[1] Código</t>
  </si>
  <si>
    <t>[2] Descripción</t>
  </si>
  <si>
    <t>Medida</t>
  </si>
  <si>
    <t>US$</t>
  </si>
  <si>
    <t>Duración [días]</t>
  </si>
  <si>
    <t>Secciones</t>
  </si>
  <si>
    <t>IDs</t>
  </si>
  <si>
    <t>Cantidad</t>
  </si>
  <si>
    <t>Total [US$]</t>
  </si>
  <si>
    <t>TABLA N°1 - ANEXO PRECIOS</t>
  </si>
  <si>
    <t/>
  </si>
  <si>
    <t>Hora</t>
  </si>
  <si>
    <t>TARIFA MOVILIZACIÓN</t>
  </si>
  <si>
    <t>Lump Sum</t>
  </si>
  <si>
    <t>TARIFA DESMOVILIZACIÓN</t>
  </si>
  <si>
    <t>TARIFA MOVILIZACIÓN EN UN MISMO TEMPLATE</t>
  </si>
  <si>
    <t>TARIFA DE MOVILIZACION ENTRE LOCACIONES EN EL MISMO BLOQUE</t>
  </si>
  <si>
    <t xml:space="preserve">TARIFA DE MOVILIZACION ENTRE LOCACIONES -DIFERENTE BLOQUE </t>
  </si>
  <si>
    <t>SERVICIO DE ALOJAMIENTO, LIMPIEZA, LAVANDERÍA Y ALIMENTACIÓN</t>
  </si>
  <si>
    <t>Persona/Día</t>
  </si>
  <si>
    <t>RENTA DE CANASTOS (CCU) - CARGO CONTAINER 20FT</t>
  </si>
  <si>
    <t>CCU/Día</t>
  </si>
  <si>
    <t>HELICOPTERO MEDEVAC</t>
  </si>
  <si>
    <t>HELICOPTERO EC-135 5 PAX</t>
  </si>
  <si>
    <t>HELICOPTERO BK-117C1 6 PAX</t>
  </si>
  <si>
    <t>HELICOPTERO EC-145  (BK-117C2) 6-9 PAX</t>
  </si>
  <si>
    <t>HELICOPTERO EC-155 12 PAX</t>
  </si>
  <si>
    <t>HELICOPTERO AGUSTA AW-139 12 PAX</t>
  </si>
  <si>
    <t>HELICOPTERO H175 16 PAX</t>
  </si>
  <si>
    <t>Lugar y Fecha</t>
  </si>
  <si>
    <t>de</t>
  </si>
  <si>
    <t>Nombre o Razón Social</t>
  </si>
  <si>
    <t>Nombre y firma del representante legal</t>
  </si>
  <si>
    <t>(O común en caso de proposiciones conjuntas)</t>
  </si>
  <si>
    <t>VALOR DEL CONTRATO HOKCHI</t>
  </si>
  <si>
    <t>Costos expresados en Dólares Estadounidenses</t>
  </si>
  <si>
    <t xml:space="preserve">Nombre del bloque </t>
  </si>
  <si>
    <t>Dias de operación</t>
  </si>
  <si>
    <t>% de dias de campaña</t>
  </si>
  <si>
    <t>Hokchi</t>
  </si>
  <si>
    <t>Bloque 31</t>
  </si>
  <si>
    <t>Pozo</t>
  </si>
  <si>
    <t>[US$]</t>
  </si>
  <si>
    <t>Workover #1</t>
  </si>
  <si>
    <t>Workover #2</t>
  </si>
  <si>
    <t>Total Pozos</t>
  </si>
  <si>
    <t>VALOR DEL CONTRATO BLOQUE 31</t>
  </si>
  <si>
    <t>Open Hole Logs [Mini-DST]</t>
  </si>
  <si>
    <t>Between Wells Mobilization &amp; Preparation</t>
  </si>
  <si>
    <t>Dia</t>
  </si>
  <si>
    <t>Workover #3</t>
  </si>
  <si>
    <t>Workover #4</t>
  </si>
  <si>
    <t>TARIFA HORA “ A” (THA) (CON DIESEL)</t>
  </si>
  <si>
    <t>TARIFA HORA “B” (THB) (CON DIESEL)</t>
  </si>
  <si>
    <t>TARIFA HORA PERFORMANCE REDUCIDA (THPR) (CON DIESEL)</t>
  </si>
  <si>
    <t>TARIFA HORA FUERZA MAYOR (TFM) (CON DIESEL)</t>
  </si>
  <si>
    <t>TARIFA REDUCIDA DE REPERFORACIÓN (TRR) (CON DIESEL)</t>
  </si>
  <si>
    <t>Embarcaciones [opcional]</t>
  </si>
  <si>
    <t>Movilización PSV</t>
  </si>
  <si>
    <t>Movilización FSV</t>
  </si>
  <si>
    <t>Tarifa Operativa Full Rate - PSV</t>
  </si>
  <si>
    <t>Tarifa Stand By - PSV</t>
  </si>
  <si>
    <t>Tarifa Operativa Full Rate - FSV</t>
  </si>
  <si>
    <t>Tarifa Stand By - FSV</t>
  </si>
  <si>
    <t>Combustible - PSV &amp; FSV</t>
  </si>
  <si>
    <t>Agenciamiento</t>
  </si>
  <si>
    <t>Costos Portuarios</t>
  </si>
  <si>
    <t>Agencia Naviera</t>
  </si>
  <si>
    <t>Despachos</t>
  </si>
  <si>
    <t>Notificaciones y avisos a las autoridades marítimas y portuarias</t>
  </si>
  <si>
    <t>Pernoctas</t>
  </si>
  <si>
    <t>M3</t>
  </si>
  <si>
    <t>%</t>
  </si>
  <si>
    <t>Servicio</t>
  </si>
  <si>
    <t>Pax</t>
  </si>
  <si>
    <r>
      <t xml:space="preserve">Entre las columnas V y EB se incluyen los detalles de </t>
    </r>
    <r>
      <rPr>
        <b/>
        <i/>
        <sz val="11"/>
        <color theme="1"/>
        <rFont val="Calibri"/>
        <family val="2"/>
        <scheme val="minor"/>
      </rPr>
      <t xml:space="preserve">Profundidades (metros) y Duración (días) </t>
    </r>
    <r>
      <rPr>
        <sz val="11"/>
        <color theme="1"/>
        <rFont val="Calibri"/>
        <family val="2"/>
        <scheme val="minor"/>
      </rPr>
      <t>de los Pozos del bloque 31 y bloque Hokchi</t>
    </r>
  </si>
  <si>
    <t>Limpieza de Silos y tanques de carga de fluido de las embarcaciones</t>
  </si>
  <si>
    <t>Disposición Final de residuos derivados de la limpieza de los tanques y silos</t>
  </si>
  <si>
    <t>8.1</t>
  </si>
  <si>
    <t>8.2</t>
  </si>
  <si>
    <t>8.3</t>
  </si>
  <si>
    <t>8.4</t>
  </si>
  <si>
    <t>8.5</t>
  </si>
  <si>
    <t>8.6</t>
  </si>
  <si>
    <t>Impuestos y derechos portuarios</t>
  </si>
  <si>
    <t>Otros</t>
  </si>
  <si>
    <r>
      <t xml:space="preserve">El presente Tarifario se encuentra estructurado en 19 items que componen la Jack Up, descriptos en la columna [2] y 18 items </t>
    </r>
    <r>
      <rPr>
        <i/>
        <sz val="11"/>
        <color theme="1"/>
        <rFont val="Calibri"/>
        <family val="2"/>
        <scheme val="minor"/>
      </rPr>
      <t>opcionales</t>
    </r>
    <r>
      <rPr>
        <sz val="11"/>
        <color theme="1"/>
        <rFont val="Calibri"/>
        <family val="2"/>
        <scheme val="minor"/>
      </rPr>
      <t xml:space="preserve"> relacionados a las embarcaciones y base onshore. En caso de que la CONTRATISTA desee proveer estos servicios, deberá completar los precios de los items que correspondan (no necesariamente se deben cotizar todos los items)</t>
    </r>
  </si>
  <si>
    <t>En caso de que algun item tenga cantidad "cero", pero a criterio de la CONTRATISTA debe considerarse, indicarlo.</t>
  </si>
  <si>
    <t>Base Onshore y Servicios logísticos [opcional]</t>
  </si>
  <si>
    <t>TARIFA HORA “ A” (THA) (SIN DIESEL)</t>
  </si>
  <si>
    <t>TARIFA HORA “B” (THB) (SIN DIESEL)</t>
  </si>
  <si>
    <t>TARIFA HORA PERFORMANCE REDUCIDA (THPR) (SIN DIESEL)</t>
  </si>
  <si>
    <t>TARIFA HORA FUERZA MAYOR (TFM) (SIN DIESEL)</t>
  </si>
  <si>
    <t>TARIFA REDUCIDA DE REPERFORACIÓN (TRR) (SIN DIESEL)</t>
  </si>
  <si>
    <t>Tarifa Operativa</t>
  </si>
  <si>
    <t>Tarifa Operativa de Performance Reducida</t>
  </si>
  <si>
    <t>Tarifa Reducida</t>
  </si>
  <si>
    <t>Servicios logísticos en puertos alternos</t>
  </si>
  <si>
    <t>Canastillas de Transporte Offshore de 10 pies con aditamentos de izaje y grilletes</t>
  </si>
  <si>
    <t>Canastillas de Transporte Offshore de 20 pies con aditamentos de izaje y grilletes</t>
  </si>
  <si>
    <t>Remolcadores de Puerto</t>
  </si>
  <si>
    <t>Canastilla</t>
  </si>
  <si>
    <t>7.1</t>
  </si>
  <si>
    <t>7.2</t>
  </si>
  <si>
    <t>7.3</t>
  </si>
  <si>
    <t>7.4</t>
  </si>
  <si>
    <t>7.5</t>
  </si>
  <si>
    <t>7.6</t>
  </si>
  <si>
    <t>Nota: Los trabajos asociados a Workover #3 y Workover #4 deberán ser confirmados a sola discreción de la EMPRESA, siendo los mismos trabajos opcionales.</t>
  </si>
  <si>
    <t>Exploratorio #1</t>
  </si>
  <si>
    <t>Exploratorio #2</t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</si>
  <si>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Las columnas [1], [2] y [3.1] deben respetarse lo señalado por LA EMPRESA
</t>
    </r>
    <r>
      <rPr>
        <b/>
        <sz val="11"/>
        <color theme="1"/>
        <rFont val="Calibri"/>
        <family val="2"/>
        <scheme val="minor"/>
      </rPr>
      <t>c.</t>
    </r>
    <r>
      <rPr>
        <sz val="11"/>
        <color theme="1"/>
        <rFont val="Calibri"/>
        <family val="2"/>
        <scheme val="minor"/>
      </rPr>
      <t xml:space="preserve"> Para la tarifa THA, se debe completar el campo correspondiente [3.2] de acuerdo si la misma incluye o no Diesel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</si>
</sst>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0_ ;\-#,##0.00\ "/>
    <numFmt numFmtId="167" formatCode="_-[$$-409]* #,##0.00_ ;_-[$$-409]* \-#,##0.00\ ;_-[$$-409]* &quot;-&quot;??_ ;_-@_ "/>
    <numFmt numFmtId="168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theme="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ck">
        <color theme="0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/>
      <diagonal/>
    </border>
    <border>
      <left style="hair">
        <color theme="1" tint="0.499984740745262"/>
      </left>
      <right/>
      <top style="thin">
        <color indexed="64"/>
      </top>
      <bottom/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thin">
        <color indexed="64"/>
      </right>
      <top/>
      <bottom style="hair">
        <color theme="1" tint="0.499984740745262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20">
    <xf numFmtId="0" fontId="0" fillId="0" borderId="0" xfId="0"/>
    <xf numFmtId="0" fontId="2" fillId="2" borderId="0" xfId="1" applyFont="1" applyFill="1"/>
    <xf numFmtId="0" fontId="5" fillId="3" borderId="0" xfId="1" applyFont="1" applyFill="1"/>
    <xf numFmtId="0" fontId="5" fillId="2" borderId="0" xfId="1" applyFont="1" applyFill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19" xfId="0" applyFont="1" applyBorder="1"/>
    <xf numFmtId="0" fontId="0" fillId="0" borderId="19" xfId="0" applyBorder="1"/>
    <xf numFmtId="0" fontId="5" fillId="4" borderId="0" xfId="0" applyFont="1" applyFill="1"/>
    <xf numFmtId="0" fontId="2" fillId="4" borderId="0" xfId="1" applyFont="1" applyFill="1"/>
    <xf numFmtId="0" fontId="0" fillId="2" borderId="0" xfId="0" applyFill="1"/>
    <xf numFmtId="0" fontId="0" fillId="3" borderId="0" xfId="0" applyFill="1"/>
    <xf numFmtId="0" fontId="2" fillId="3" borderId="0" xfId="1" applyFont="1" applyFill="1"/>
    <xf numFmtId="0" fontId="3" fillId="3" borderId="38" xfId="0" applyFont="1" applyFill="1" applyBorder="1"/>
    <xf numFmtId="0" fontId="0" fillId="3" borderId="38" xfId="0" applyFill="1" applyBorder="1"/>
    <xf numFmtId="0" fontId="0" fillId="3" borderId="0" xfId="0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19" xfId="0" applyFill="1" applyBorder="1"/>
    <xf numFmtId="0" fontId="5" fillId="3" borderId="19" xfId="0" applyFont="1" applyFill="1" applyBorder="1"/>
    <xf numFmtId="0" fontId="3" fillId="3" borderId="0" xfId="0" applyFont="1" applyFill="1" applyAlignment="1">
      <alignment horizontal="justify"/>
    </xf>
    <xf numFmtId="0" fontId="6" fillId="3" borderId="0" xfId="0" applyFont="1" applyFill="1" applyAlignment="1">
      <alignment horizontal="justify"/>
    </xf>
    <xf numFmtId="0" fontId="5" fillId="3" borderId="0" xfId="0" applyFont="1" applyFill="1" applyAlignment="1">
      <alignment horizontal="left"/>
    </xf>
    <xf numFmtId="0" fontId="0" fillId="3" borderId="1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2" xfId="0" applyFont="1" applyFill="1" applyBorder="1"/>
    <xf numFmtId="0" fontId="8" fillId="3" borderId="0" xfId="0" applyFont="1" applyFill="1"/>
    <xf numFmtId="0" fontId="8" fillId="3" borderId="15" xfId="0" applyFont="1" applyFill="1" applyBorder="1" applyAlignment="1">
      <alignment horizontal="centerContinuous"/>
    </xf>
    <xf numFmtId="0" fontId="8" fillId="3" borderId="16" xfId="0" applyFont="1" applyFill="1" applyBorder="1" applyAlignment="1">
      <alignment horizontal="centerContinuous"/>
    </xf>
    <xf numFmtId="0" fontId="8" fillId="3" borderId="0" xfId="0" applyFont="1" applyFill="1" applyAlignment="1">
      <alignment horizontal="center"/>
    </xf>
    <xf numFmtId="0" fontId="8" fillId="3" borderId="21" xfId="0" applyFont="1" applyFill="1" applyBorder="1" applyAlignment="1">
      <alignment horizontal="centerContinuous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27" xfId="0" applyFont="1" applyFill="1" applyBorder="1"/>
    <xf numFmtId="3" fontId="8" fillId="3" borderId="26" xfId="0" applyNumberFormat="1" applyFont="1" applyFill="1" applyBorder="1"/>
    <xf numFmtId="0" fontId="5" fillId="3" borderId="35" xfId="0" applyFont="1" applyFill="1" applyBorder="1"/>
    <xf numFmtId="0" fontId="5" fillId="3" borderId="36" xfId="0" applyFont="1" applyFill="1" applyBorder="1"/>
    <xf numFmtId="0" fontId="5" fillId="3" borderId="37" xfId="0" applyFont="1" applyFill="1" applyBorder="1"/>
    <xf numFmtId="0" fontId="0" fillId="3" borderId="27" xfId="0" applyFill="1" applyBorder="1" applyAlignment="1">
      <alignment horizontal="left" vertical="center" indent="1"/>
    </xf>
    <xf numFmtId="0" fontId="5" fillId="3" borderId="0" xfId="0" applyFont="1" applyFill="1" applyAlignment="1">
      <alignment horizontal="center"/>
    </xf>
    <xf numFmtId="0" fontId="1" fillId="3" borderId="27" xfId="0" applyFont="1" applyFill="1" applyBorder="1" applyAlignment="1">
      <alignment horizontal="left" vertical="center" indent="1"/>
    </xf>
    <xf numFmtId="0" fontId="5" fillId="3" borderId="40" xfId="0" applyFont="1" applyFill="1" applyBorder="1"/>
    <xf numFmtId="0" fontId="1" fillId="3" borderId="0" xfId="0" applyFont="1" applyFill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indent="1"/>
    </xf>
    <xf numFmtId="0" fontId="9" fillId="3" borderId="41" xfId="0" applyFont="1" applyFill="1" applyBorder="1" applyAlignment="1">
      <alignment horizontal="left" indent="1"/>
    </xf>
    <xf numFmtId="0" fontId="5" fillId="3" borderId="15" xfId="0" applyFont="1" applyFill="1" applyBorder="1"/>
    <xf numFmtId="0" fontId="5" fillId="3" borderId="42" xfId="0" applyFont="1" applyFill="1" applyBorder="1"/>
    <xf numFmtId="0" fontId="5" fillId="3" borderId="4" xfId="0" applyFont="1" applyFill="1" applyBorder="1"/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8" xfId="0" applyFont="1" applyFill="1" applyBorder="1"/>
    <xf numFmtId="0" fontId="8" fillId="3" borderId="9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/>
    <xf numFmtId="3" fontId="5" fillId="3" borderId="18" xfId="0" applyNumberFormat="1" applyFont="1" applyFill="1" applyBorder="1" applyAlignment="1">
      <alignment horizontal="right" vertical="center"/>
    </xf>
    <xf numFmtId="3" fontId="5" fillId="3" borderId="19" xfId="0" applyNumberFormat="1" applyFont="1" applyFill="1" applyBorder="1" applyAlignment="1">
      <alignment horizontal="right" vertical="center"/>
    </xf>
    <xf numFmtId="3" fontId="5" fillId="3" borderId="20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right"/>
    </xf>
    <xf numFmtId="0" fontId="5" fillId="3" borderId="22" xfId="0" applyFont="1" applyFill="1" applyBorder="1"/>
    <xf numFmtId="164" fontId="5" fillId="3" borderId="23" xfId="0" applyNumberFormat="1" applyFont="1" applyFill="1" applyBorder="1" applyAlignment="1">
      <alignment horizontal="right" vertical="center"/>
    </xf>
    <xf numFmtId="164" fontId="5" fillId="3" borderId="24" xfId="0" applyNumberFormat="1" applyFont="1" applyFill="1" applyBorder="1" applyAlignment="1">
      <alignment horizontal="right" vertical="center"/>
    </xf>
    <xf numFmtId="164" fontId="5" fillId="3" borderId="25" xfId="0" applyNumberFormat="1" applyFont="1" applyFill="1" applyBorder="1" applyAlignment="1">
      <alignment horizontal="right" vertical="center"/>
    </xf>
    <xf numFmtId="165" fontId="8" fillId="3" borderId="22" xfId="0" applyNumberFormat="1" applyFont="1" applyFill="1" applyBorder="1" applyAlignment="1">
      <alignment horizontal="right"/>
    </xf>
    <xf numFmtId="0" fontId="8" fillId="3" borderId="26" xfId="0" applyFont="1" applyFill="1" applyBorder="1"/>
    <xf numFmtId="3" fontId="8" fillId="3" borderId="28" xfId="0" applyNumberFormat="1" applyFont="1" applyFill="1" applyBorder="1"/>
    <xf numFmtId="3" fontId="8" fillId="3" borderId="29" xfId="0" applyNumberFormat="1" applyFont="1" applyFill="1" applyBorder="1"/>
    <xf numFmtId="3" fontId="8" fillId="3" borderId="30" xfId="0" applyNumberFormat="1" applyFont="1" applyFill="1" applyBorder="1"/>
    <xf numFmtId="0" fontId="3" fillId="3" borderId="0" xfId="0" applyFont="1" applyFill="1" applyAlignment="1">
      <alignment horizontal="center"/>
    </xf>
    <xf numFmtId="0" fontId="3" fillId="3" borderId="43" xfId="0" applyFont="1" applyFill="1" applyBorder="1"/>
    <xf numFmtId="0" fontId="3" fillId="3" borderId="43" xfId="0" applyFont="1" applyFill="1" applyBorder="1" applyAlignment="1">
      <alignment horizontal="center"/>
    </xf>
    <xf numFmtId="3" fontId="0" fillId="3" borderId="0" xfId="0" applyNumberFormat="1" applyFill="1"/>
    <xf numFmtId="0" fontId="3" fillId="3" borderId="46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 wrapText="1"/>
    </xf>
    <xf numFmtId="3" fontId="5" fillId="3" borderId="51" xfId="0" applyNumberFormat="1" applyFont="1" applyFill="1" applyBorder="1" applyAlignment="1">
      <alignment horizontal="right" vertical="center"/>
    </xf>
    <xf numFmtId="164" fontId="5" fillId="3" borderId="52" xfId="0" applyNumberFormat="1" applyFont="1" applyFill="1" applyBorder="1" applyAlignment="1">
      <alignment horizontal="right" vertical="center"/>
    </xf>
    <xf numFmtId="165" fontId="8" fillId="3" borderId="53" xfId="0" applyNumberFormat="1" applyFont="1" applyFill="1" applyBorder="1" applyAlignment="1">
      <alignment horizontal="right"/>
    </xf>
    <xf numFmtId="3" fontId="5" fillId="3" borderId="0" xfId="0" applyNumberFormat="1" applyFont="1" applyFill="1"/>
    <xf numFmtId="166" fontId="5" fillId="3" borderId="33" xfId="0" applyNumberFormat="1" applyFont="1" applyFill="1" applyBorder="1" applyAlignment="1">
      <alignment vertical="center"/>
    </xf>
    <xf numFmtId="165" fontId="5" fillId="3" borderId="31" xfId="0" applyNumberFormat="1" applyFont="1" applyFill="1" applyBorder="1" applyAlignment="1">
      <alignment horizontal="right" vertical="center"/>
    </xf>
    <xf numFmtId="165" fontId="5" fillId="3" borderId="32" xfId="0" applyNumberFormat="1" applyFont="1" applyFill="1" applyBorder="1" applyAlignment="1">
      <alignment horizontal="right" vertical="center"/>
    </xf>
    <xf numFmtId="165" fontId="5" fillId="3" borderId="34" xfId="0" applyNumberFormat="1" applyFont="1" applyFill="1" applyBorder="1" applyAlignment="1">
      <alignment horizontal="right" vertical="center"/>
    </xf>
    <xf numFmtId="3" fontId="8" fillId="3" borderId="33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horizontal="right" vertical="center"/>
    </xf>
    <xf numFmtId="165" fontId="5" fillId="3" borderId="19" xfId="0" applyNumberFormat="1" applyFont="1" applyFill="1" applyBorder="1" applyAlignment="1">
      <alignment horizontal="right" vertical="center"/>
    </xf>
    <xf numFmtId="165" fontId="5" fillId="3" borderId="20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vertical="center"/>
    </xf>
    <xf numFmtId="3" fontId="8" fillId="3" borderId="54" xfId="0" applyNumberFormat="1" applyFont="1" applyFill="1" applyBorder="1"/>
    <xf numFmtId="166" fontId="5" fillId="3" borderId="59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centerContinuous"/>
    </xf>
    <xf numFmtId="0" fontId="8" fillId="5" borderId="3" xfId="0" applyFont="1" applyFill="1" applyBorder="1" applyAlignment="1">
      <alignment horizontal="centerContinuous"/>
    </xf>
    <xf numFmtId="0" fontId="8" fillId="5" borderId="2" xfId="0" applyFont="1" applyFill="1" applyBorder="1" applyAlignment="1">
      <alignment horizontal="centerContinuous"/>
    </xf>
    <xf numFmtId="167" fontId="0" fillId="3" borderId="0" xfId="0" applyNumberFormat="1" applyFill="1"/>
    <xf numFmtId="0" fontId="5" fillId="3" borderId="55" xfId="0" applyFont="1" applyFill="1" applyBorder="1" applyAlignment="1">
      <alignment horizontal="centerContinuous" wrapText="1"/>
    </xf>
    <xf numFmtId="0" fontId="5" fillId="3" borderId="56" xfId="0" applyFont="1" applyFill="1" applyBorder="1" applyAlignment="1">
      <alignment horizontal="centerContinuous" wrapText="1"/>
    </xf>
    <xf numFmtId="0" fontId="1" fillId="3" borderId="56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Continuous" wrapText="1"/>
    </xf>
    <xf numFmtId="0" fontId="5" fillId="3" borderId="19" xfId="0" applyFont="1" applyFill="1" applyBorder="1" applyAlignment="1">
      <alignment horizontal="centerContinuous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38" xfId="0" applyFont="1" applyFill="1" applyBorder="1" applyProtection="1">
      <protection locked="0"/>
    </xf>
    <xf numFmtId="0" fontId="5" fillId="3" borderId="39" xfId="0" applyFont="1" applyFill="1" applyBorder="1" applyProtection="1">
      <protection locked="0"/>
    </xf>
    <xf numFmtId="0" fontId="1" fillId="3" borderId="38" xfId="0" applyFont="1" applyFill="1" applyBorder="1" applyAlignment="1" applyProtection="1">
      <alignment vertical="center"/>
      <protection locked="0"/>
    </xf>
    <xf numFmtId="0" fontId="1" fillId="3" borderId="38" xfId="0" applyFont="1" applyFill="1" applyBorder="1" applyAlignment="1" applyProtection="1">
      <alignment horizontal="left" vertical="center"/>
      <protection locked="0"/>
    </xf>
    <xf numFmtId="3" fontId="8" fillId="3" borderId="62" xfId="0" applyNumberFormat="1" applyFont="1" applyFill="1" applyBorder="1" applyAlignment="1">
      <alignment vertical="center"/>
    </xf>
    <xf numFmtId="3" fontId="8" fillId="3" borderId="63" xfId="0" applyNumberFormat="1" applyFont="1" applyFill="1" applyBorder="1" applyAlignment="1">
      <alignment vertical="center"/>
    </xf>
    <xf numFmtId="3" fontId="8" fillId="3" borderId="42" xfId="0" applyNumberFormat="1" applyFont="1" applyFill="1" applyBorder="1"/>
    <xf numFmtId="3" fontId="8" fillId="3" borderId="15" xfId="0" applyNumberFormat="1" applyFont="1" applyFill="1" applyBorder="1"/>
    <xf numFmtId="165" fontId="5" fillId="3" borderId="56" xfId="0" applyNumberFormat="1" applyFont="1" applyFill="1" applyBorder="1" applyAlignment="1">
      <alignment horizontal="right" vertical="center"/>
    </xf>
    <xf numFmtId="165" fontId="5" fillId="3" borderId="64" xfId="0" applyNumberFormat="1" applyFont="1" applyFill="1" applyBorder="1" applyAlignment="1">
      <alignment horizontal="right" vertical="center"/>
    </xf>
    <xf numFmtId="165" fontId="5" fillId="3" borderId="59" xfId="0" applyNumberFormat="1" applyFont="1" applyFill="1" applyBorder="1" applyAlignment="1">
      <alignment horizontal="right" vertical="center"/>
    </xf>
    <xf numFmtId="165" fontId="5" fillId="3" borderId="61" xfId="0" applyNumberFormat="1" applyFont="1" applyFill="1" applyBorder="1" applyAlignment="1">
      <alignment horizontal="right" vertical="center"/>
    </xf>
    <xf numFmtId="165" fontId="5" fillId="3" borderId="65" xfId="0" applyNumberFormat="1" applyFont="1" applyFill="1" applyBorder="1" applyAlignment="1">
      <alignment horizontal="right" vertical="center"/>
    </xf>
    <xf numFmtId="165" fontId="5" fillId="3" borderId="66" xfId="0" applyNumberFormat="1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wrapText="1"/>
    </xf>
    <xf numFmtId="0" fontId="3" fillId="3" borderId="67" xfId="0" applyFont="1" applyFill="1" applyBorder="1" applyAlignment="1">
      <alignment horizontal="center" vertical="center" wrapText="1"/>
    </xf>
    <xf numFmtId="3" fontId="8" fillId="3" borderId="63" xfId="0" applyNumberFormat="1" applyFont="1" applyFill="1" applyBorder="1" applyAlignment="1">
      <alignment horizontal="right"/>
    </xf>
    <xf numFmtId="0" fontId="8" fillId="3" borderId="68" xfId="0" applyFont="1" applyFill="1" applyBorder="1" applyAlignment="1">
      <alignment horizontal="center" wrapText="1"/>
    </xf>
    <xf numFmtId="0" fontId="8" fillId="3" borderId="69" xfId="0" applyFont="1" applyFill="1" applyBorder="1" applyAlignment="1">
      <alignment horizontal="center" wrapText="1"/>
    </xf>
    <xf numFmtId="0" fontId="8" fillId="3" borderId="70" xfId="0" applyFont="1" applyFill="1" applyBorder="1" applyAlignment="1">
      <alignment horizontal="center" wrapText="1"/>
    </xf>
    <xf numFmtId="0" fontId="8" fillId="3" borderId="71" xfId="0" applyFont="1" applyFill="1" applyBorder="1" applyAlignment="1">
      <alignment horizontal="center" wrapText="1"/>
    </xf>
    <xf numFmtId="0" fontId="8" fillId="3" borderId="72" xfId="0" applyFont="1" applyFill="1" applyBorder="1" applyAlignment="1">
      <alignment horizontal="center" wrapText="1"/>
    </xf>
    <xf numFmtId="0" fontId="8" fillId="3" borderId="73" xfId="0" applyFont="1" applyFill="1" applyBorder="1" applyAlignment="1">
      <alignment horizont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3" fontId="5" fillId="3" borderId="58" xfId="0" applyNumberFormat="1" applyFont="1" applyFill="1" applyBorder="1" applyAlignment="1">
      <alignment horizontal="right" vertical="center"/>
    </xf>
    <xf numFmtId="3" fontId="5" fillId="3" borderId="59" xfId="0" applyNumberFormat="1" applyFont="1" applyFill="1" applyBorder="1" applyAlignment="1">
      <alignment horizontal="right" vertical="center"/>
    </xf>
    <xf numFmtId="164" fontId="5" fillId="3" borderId="60" xfId="0" applyNumberFormat="1" applyFont="1" applyFill="1" applyBorder="1" applyAlignment="1">
      <alignment horizontal="right" vertical="center"/>
    </xf>
    <xf numFmtId="164" fontId="5" fillId="3" borderId="61" xfId="0" applyNumberFormat="1" applyFont="1" applyFill="1" applyBorder="1" applyAlignment="1">
      <alignment horizontal="right" vertical="center"/>
    </xf>
    <xf numFmtId="164" fontId="5" fillId="3" borderId="66" xfId="0" applyNumberFormat="1" applyFont="1" applyFill="1" applyBorder="1" applyAlignment="1">
      <alignment horizontal="right" vertical="center"/>
    </xf>
    <xf numFmtId="165" fontId="5" fillId="3" borderId="57" xfId="0" applyNumberFormat="1" applyFont="1" applyFill="1" applyBorder="1" applyAlignment="1">
      <alignment horizontal="right" vertical="center"/>
    </xf>
    <xf numFmtId="4" fontId="5" fillId="3" borderId="32" xfId="0" applyNumberFormat="1" applyFont="1" applyFill="1" applyBorder="1" applyAlignment="1">
      <alignment horizontal="right" vertical="center"/>
    </xf>
    <xf numFmtId="4" fontId="5" fillId="3" borderId="18" xfId="0" applyNumberFormat="1" applyFont="1" applyFill="1" applyBorder="1" applyAlignment="1">
      <alignment horizontal="right" vertical="center"/>
    </xf>
    <xf numFmtId="4" fontId="5" fillId="3" borderId="55" xfId="0" applyNumberFormat="1" applyFont="1" applyFill="1" applyBorder="1" applyAlignment="1">
      <alignment horizontal="right" vertical="center"/>
    </xf>
    <xf numFmtId="4" fontId="5" fillId="3" borderId="58" xfId="0" applyNumberFormat="1" applyFont="1" applyFill="1" applyBorder="1" applyAlignment="1">
      <alignment horizontal="right" vertical="center"/>
    </xf>
    <xf numFmtId="4" fontId="5" fillId="3" borderId="60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0" fontId="6" fillId="3" borderId="4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3" fontId="5" fillId="3" borderId="51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>
      <alignment horizontal="center" vertical="center"/>
    </xf>
    <xf numFmtId="3" fontId="5" fillId="3" borderId="20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/>
    </xf>
    <xf numFmtId="3" fontId="5" fillId="3" borderId="18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164" fontId="5" fillId="3" borderId="52" xfId="0" applyNumberFormat="1" applyFont="1" applyFill="1" applyBorder="1" applyAlignment="1">
      <alignment horizontal="center" vertical="center"/>
    </xf>
    <xf numFmtId="165" fontId="8" fillId="3" borderId="22" xfId="0" applyNumberFormat="1" applyFont="1" applyFill="1" applyBorder="1" applyAlignment="1">
      <alignment horizontal="center"/>
    </xf>
    <xf numFmtId="164" fontId="5" fillId="3" borderId="23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3" fontId="8" fillId="3" borderId="26" xfId="0" applyNumberFormat="1" applyFont="1" applyFill="1" applyBorder="1" applyAlignment="1">
      <alignment horizontal="center"/>
    </xf>
    <xf numFmtId="166" fontId="5" fillId="3" borderId="33" xfId="0" applyNumberFormat="1" applyFont="1" applyFill="1" applyBorder="1" applyAlignment="1">
      <alignment horizontal="center" vertical="center"/>
    </xf>
    <xf numFmtId="3" fontId="8" fillId="3" borderId="33" xfId="0" applyNumberFormat="1" applyFont="1" applyFill="1" applyBorder="1" applyAlignment="1">
      <alignment horizontal="center" vertical="center"/>
    </xf>
    <xf numFmtId="168" fontId="5" fillId="3" borderId="32" xfId="0" applyNumberFormat="1" applyFont="1" applyFill="1" applyBorder="1" applyAlignment="1">
      <alignment horizontal="center" vertical="center"/>
    </xf>
    <xf numFmtId="165" fontId="5" fillId="0" borderId="32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4" fontId="5" fillId="3" borderId="18" xfId="0" applyNumberFormat="1" applyFont="1" applyFill="1" applyBorder="1" applyAlignment="1">
      <alignment horizontal="center" vertical="center"/>
    </xf>
    <xf numFmtId="165" fontId="5" fillId="3" borderId="19" xfId="0" applyNumberFormat="1" applyFont="1" applyFill="1" applyBorder="1" applyAlignment="1">
      <alignment horizontal="center" vertical="center"/>
    </xf>
    <xf numFmtId="165" fontId="5" fillId="3" borderId="20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horizontal="center" vertical="center"/>
    </xf>
    <xf numFmtId="168" fontId="5" fillId="3" borderId="18" xfId="0" applyNumberFormat="1" applyFont="1" applyFill="1" applyBorder="1" applyAlignment="1">
      <alignment horizontal="center" vertical="center"/>
    </xf>
    <xf numFmtId="165" fontId="5" fillId="0" borderId="19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center" vertical="center"/>
    </xf>
    <xf numFmtId="2" fontId="5" fillId="3" borderId="24" xfId="0" applyNumberFormat="1" applyFont="1" applyFill="1" applyBorder="1" applyAlignment="1">
      <alignment horizontal="center" vertical="center"/>
    </xf>
    <xf numFmtId="2" fontId="5" fillId="3" borderId="25" xfId="0" applyNumberFormat="1" applyFont="1" applyFill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/>
    </xf>
    <xf numFmtId="165" fontId="5" fillId="0" borderId="18" xfId="0" applyNumberFormat="1" applyFont="1" applyFill="1" applyBorder="1" applyAlignment="1">
      <alignment horizontal="center" vertical="center"/>
    </xf>
    <xf numFmtId="168" fontId="5" fillId="0" borderId="18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12" fillId="3" borderId="0" xfId="0" applyFont="1" applyFill="1"/>
    <xf numFmtId="0" fontId="12" fillId="3" borderId="4" xfId="0" applyFont="1" applyFill="1" applyBorder="1"/>
    <xf numFmtId="0" fontId="13" fillId="3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66" fontId="12" fillId="3" borderId="33" xfId="0" applyNumberFormat="1" applyFont="1" applyFill="1" applyBorder="1" applyAlignment="1">
      <alignment vertical="center"/>
    </xf>
    <xf numFmtId="166" fontId="12" fillId="3" borderId="17" xfId="0" applyNumberFormat="1" applyFont="1" applyFill="1" applyBorder="1" applyAlignment="1">
      <alignment vertical="center"/>
    </xf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3" borderId="77" xfId="0" applyFont="1" applyFill="1" applyBorder="1" applyAlignment="1">
      <alignment horizontal="center" vertical="center" wrapText="1"/>
    </xf>
    <xf numFmtId="166" fontId="5" fillId="3" borderId="78" xfId="0" applyNumberFormat="1" applyFont="1" applyFill="1" applyBorder="1" applyAlignment="1" applyProtection="1">
      <alignment vertical="center"/>
      <protection locked="0"/>
    </xf>
    <xf numFmtId="4" fontId="5" fillId="3" borderId="76" xfId="0" applyNumberFormat="1" applyFont="1" applyFill="1" applyBorder="1" applyAlignment="1">
      <alignment horizontal="right" vertical="center"/>
    </xf>
    <xf numFmtId="165" fontId="5" fillId="3" borderId="77" xfId="0" applyNumberFormat="1" applyFont="1" applyFill="1" applyBorder="1" applyAlignment="1">
      <alignment horizontal="right" vertical="center"/>
    </xf>
    <xf numFmtId="165" fontId="5" fillId="3" borderId="79" xfId="0" applyNumberFormat="1" applyFont="1" applyFill="1" applyBorder="1" applyAlignment="1">
      <alignment horizontal="right" vertical="center"/>
    </xf>
    <xf numFmtId="165" fontId="5" fillId="3" borderId="78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/>
    <xf numFmtId="3" fontId="8" fillId="3" borderId="0" xfId="0" applyNumberFormat="1" applyFont="1" applyFill="1" applyBorder="1" applyAlignment="1">
      <alignment vertical="center"/>
    </xf>
    <xf numFmtId="0" fontId="0" fillId="6" borderId="0" xfId="0" applyFill="1"/>
    <xf numFmtId="3" fontId="8" fillId="6" borderId="0" xfId="0" applyNumberFormat="1" applyFont="1" applyFill="1" applyBorder="1" applyAlignment="1">
      <alignment vertical="center"/>
    </xf>
    <xf numFmtId="3" fontId="8" fillId="6" borderId="0" xfId="0" applyNumberFormat="1" applyFont="1" applyFill="1" applyBorder="1"/>
    <xf numFmtId="0" fontId="5" fillId="6" borderId="0" xfId="0" applyFont="1" applyFill="1"/>
    <xf numFmtId="3" fontId="12" fillId="3" borderId="0" xfId="0" applyNumberFormat="1" applyFont="1" applyFill="1"/>
    <xf numFmtId="0" fontId="0" fillId="0" borderId="0" xfId="0" applyFill="1" applyBorder="1"/>
    <xf numFmtId="0" fontId="5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7" borderId="0" xfId="1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vertical="center"/>
    </xf>
    <xf numFmtId="0" fontId="12" fillId="3" borderId="8" xfId="0" applyFont="1" applyFill="1" applyBorder="1"/>
    <xf numFmtId="0" fontId="13" fillId="3" borderId="12" xfId="0" applyFont="1" applyFill="1" applyBorder="1" applyAlignment="1">
      <alignment vertical="center"/>
    </xf>
    <xf numFmtId="0" fontId="12" fillId="3" borderId="17" xfId="0" applyFont="1" applyFill="1" applyBorder="1"/>
    <xf numFmtId="3" fontId="12" fillId="3" borderId="18" xfId="0" applyNumberFormat="1" applyFont="1" applyFill="1" applyBorder="1" applyAlignment="1">
      <alignment horizontal="right" vertical="center"/>
    </xf>
    <xf numFmtId="3" fontId="13" fillId="3" borderId="17" xfId="0" applyNumberFormat="1" applyFont="1" applyFill="1" applyBorder="1" applyAlignment="1">
      <alignment horizontal="right"/>
    </xf>
    <xf numFmtId="0" fontId="12" fillId="3" borderId="22" xfId="0" applyFont="1" applyFill="1" applyBorder="1"/>
    <xf numFmtId="164" fontId="12" fillId="3" borderId="23" xfId="0" applyNumberFormat="1" applyFont="1" applyFill="1" applyBorder="1" applyAlignment="1">
      <alignment horizontal="right" vertical="center"/>
    </xf>
    <xf numFmtId="0" fontId="13" fillId="3" borderId="26" xfId="0" applyFont="1" applyFill="1" applyBorder="1"/>
    <xf numFmtId="3" fontId="13" fillId="3" borderId="28" xfId="0" applyNumberFormat="1" applyFont="1" applyFill="1" applyBorder="1"/>
    <xf numFmtId="3" fontId="13" fillId="3" borderId="26" xfId="0" applyNumberFormat="1" applyFont="1" applyFill="1" applyBorder="1"/>
    <xf numFmtId="0" fontId="12" fillId="6" borderId="0" xfId="0" applyFont="1" applyFill="1"/>
    <xf numFmtId="165" fontId="12" fillId="3" borderId="18" xfId="0" applyNumberFormat="1" applyFont="1" applyFill="1" applyBorder="1" applyAlignment="1">
      <alignment horizontal="right" vertical="center"/>
    </xf>
    <xf numFmtId="165" fontId="12" fillId="3" borderId="32" xfId="0" applyNumberFormat="1" applyFont="1" applyFill="1" applyBorder="1" applyAlignment="1">
      <alignment horizontal="right" vertical="center"/>
    </xf>
    <xf numFmtId="3" fontId="13" fillId="3" borderId="33" xfId="0" applyNumberFormat="1" applyFont="1" applyFill="1" applyBorder="1" applyAlignment="1">
      <alignment vertical="center"/>
    </xf>
    <xf numFmtId="165" fontId="12" fillId="3" borderId="19" xfId="0" applyNumberFormat="1" applyFont="1" applyFill="1" applyBorder="1" applyAlignment="1">
      <alignment horizontal="right" vertical="center"/>
    </xf>
    <xf numFmtId="3" fontId="13" fillId="3" borderId="17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3" fontId="13" fillId="3" borderId="0" xfId="0" applyNumberFormat="1" applyFont="1" applyFill="1" applyBorder="1"/>
    <xf numFmtId="0" fontId="12" fillId="3" borderId="38" xfId="0" applyFont="1" applyFill="1" applyBorder="1"/>
    <xf numFmtId="165" fontId="12" fillId="3" borderId="8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5" fillId="3" borderId="80" xfId="0" applyFont="1" applyFill="1" applyBorder="1" applyAlignment="1">
      <alignment horizontal="centerContinuous" wrapText="1"/>
    </xf>
    <xf numFmtId="0" fontId="5" fillId="3" borderId="81" xfId="0" applyFont="1" applyFill="1" applyBorder="1" applyAlignment="1">
      <alignment horizontal="centerContinuous" wrapText="1"/>
    </xf>
    <xf numFmtId="165" fontId="5" fillId="3" borderId="81" xfId="0" applyNumberFormat="1" applyFont="1" applyFill="1" applyBorder="1" applyAlignment="1">
      <alignment horizontal="center" vertical="center"/>
    </xf>
    <xf numFmtId="165" fontId="5" fillId="3" borderId="80" xfId="0" applyNumberFormat="1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right" wrapText="1"/>
    </xf>
    <xf numFmtId="0" fontId="0" fillId="3" borderId="0" xfId="0" applyFill="1" applyAlignment="1"/>
    <xf numFmtId="0" fontId="5" fillId="3" borderId="76" xfId="0" applyFont="1" applyFill="1" applyBorder="1" applyAlignment="1">
      <alignment horizontal="centerContinuous" wrapText="1"/>
    </xf>
    <xf numFmtId="0" fontId="5" fillId="3" borderId="87" xfId="0" applyFont="1" applyFill="1" applyBorder="1" applyAlignment="1">
      <alignment horizontal="centerContinuous" wrapText="1"/>
    </xf>
    <xf numFmtId="0" fontId="1" fillId="3" borderId="13" xfId="0" applyFont="1" applyFill="1" applyBorder="1" applyAlignment="1">
      <alignment horizontal="center" vertical="center" wrapText="1"/>
    </xf>
    <xf numFmtId="166" fontId="5" fillId="3" borderId="12" xfId="0" applyNumberFormat="1" applyFont="1" applyFill="1" applyBorder="1" applyAlignment="1">
      <alignment vertical="center"/>
    </xf>
    <xf numFmtId="165" fontId="5" fillId="3" borderId="13" xfId="0" applyNumberFormat="1" applyFont="1" applyFill="1" applyBorder="1" applyAlignment="1">
      <alignment horizontal="right" vertical="center"/>
    </xf>
    <xf numFmtId="165" fontId="5" fillId="3" borderId="14" xfId="0" applyNumberFormat="1" applyFont="1" applyFill="1" applyBorder="1" applyAlignment="1">
      <alignment horizontal="right" vertical="center"/>
    </xf>
    <xf numFmtId="3" fontId="8" fillId="3" borderId="12" xfId="0" applyNumberFormat="1" applyFont="1" applyFill="1" applyBorder="1" applyAlignment="1">
      <alignment vertical="center"/>
    </xf>
    <xf numFmtId="166" fontId="12" fillId="3" borderId="12" xfId="0" applyNumberFormat="1" applyFont="1" applyFill="1" applyBorder="1" applyAlignment="1">
      <alignment vertical="center"/>
    </xf>
    <xf numFmtId="165" fontId="12" fillId="3" borderId="13" xfId="0" applyNumberFormat="1" applyFont="1" applyFill="1" applyBorder="1" applyAlignment="1">
      <alignment horizontal="right" vertical="center"/>
    </xf>
    <xf numFmtId="166" fontId="5" fillId="3" borderId="12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/>
    </xf>
    <xf numFmtId="165" fontId="5" fillId="3" borderId="82" xfId="0" applyNumberFormat="1" applyFont="1" applyFill="1" applyBorder="1" applyAlignment="1">
      <alignment horizontal="right" vertical="center"/>
    </xf>
    <xf numFmtId="4" fontId="5" fillId="3" borderId="87" xfId="0" applyNumberFormat="1" applyFont="1" applyFill="1" applyBorder="1" applyAlignment="1">
      <alignment horizontal="right" vertical="center"/>
    </xf>
    <xf numFmtId="165" fontId="5" fillId="3" borderId="88" xfId="0" applyNumberFormat="1" applyFont="1" applyFill="1" applyBorder="1" applyAlignment="1">
      <alignment horizontal="right" vertical="center"/>
    </xf>
    <xf numFmtId="3" fontId="8" fillId="3" borderId="67" xfId="0" applyNumberFormat="1" applyFont="1" applyFill="1" applyBorder="1" applyAlignment="1">
      <alignment vertical="center"/>
    </xf>
    <xf numFmtId="165" fontId="5" fillId="3" borderId="75" xfId="0" applyNumberFormat="1" applyFont="1" applyFill="1" applyBorder="1" applyAlignment="1">
      <alignment horizontal="right" vertical="center"/>
    </xf>
    <xf numFmtId="0" fontId="9" fillId="3" borderId="76" xfId="0" applyFont="1" applyFill="1" applyBorder="1" applyAlignment="1">
      <alignment horizontal="right" wrapText="1"/>
    </xf>
    <xf numFmtId="0" fontId="9" fillId="3" borderId="60" xfId="0" applyFont="1" applyFill="1" applyBorder="1" applyAlignment="1">
      <alignment horizontal="right" wrapText="1"/>
    </xf>
    <xf numFmtId="0" fontId="3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46" xfId="0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0" fillId="3" borderId="49" xfId="0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9" fillId="3" borderId="65" xfId="0" applyFont="1" applyFill="1" applyBorder="1" applyAlignment="1">
      <alignment horizontal="center" wrapText="1"/>
    </xf>
    <xf numFmtId="0" fontId="9" fillId="3" borderId="83" xfId="0" applyFont="1" applyFill="1" applyBorder="1" applyAlignment="1">
      <alignment horizontal="center" wrapText="1"/>
    </xf>
    <xf numFmtId="0" fontId="9" fillId="3" borderId="84" xfId="0" applyFont="1" applyFill="1" applyBorder="1" applyAlignment="1">
      <alignment horizontal="center" wrapText="1"/>
    </xf>
    <xf numFmtId="0" fontId="14" fillId="3" borderId="20" xfId="0" applyFont="1" applyFill="1" applyBorder="1" applyAlignment="1">
      <alignment horizontal="center" wrapText="1"/>
    </xf>
    <xf numFmtId="0" fontId="14" fillId="3" borderId="80" xfId="0" applyFont="1" applyFill="1" applyBorder="1" applyAlignment="1">
      <alignment horizontal="center" wrapText="1"/>
    </xf>
    <xf numFmtId="0" fontId="14" fillId="3" borderId="81" xfId="0" applyFont="1" applyFill="1" applyBorder="1" applyAlignment="1">
      <alignment horizontal="center" wrapText="1"/>
    </xf>
    <xf numFmtId="0" fontId="13" fillId="2" borderId="0" xfId="1" applyFont="1" applyFill="1" applyAlignment="1">
      <alignment horizontal="left"/>
    </xf>
    <xf numFmtId="0" fontId="5" fillId="3" borderId="20" xfId="0" applyFont="1" applyFill="1" applyBorder="1" applyAlignment="1">
      <alignment horizontal="center" wrapText="1"/>
    </xf>
    <xf numFmtId="0" fontId="5" fillId="3" borderId="80" xfId="0" applyFont="1" applyFill="1" applyBorder="1" applyAlignment="1">
      <alignment horizontal="center" wrapText="1"/>
    </xf>
    <xf numFmtId="0" fontId="5" fillId="3" borderId="81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wrapText="1"/>
    </xf>
    <xf numFmtId="0" fontId="9" fillId="3" borderId="80" xfId="0" applyFont="1" applyFill="1" applyBorder="1" applyAlignment="1">
      <alignment horizontal="center" wrapText="1"/>
    </xf>
    <xf numFmtId="0" fontId="9" fillId="3" borderId="81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 wrapText="1"/>
    </xf>
    <xf numFmtId="0" fontId="8" fillId="3" borderId="80" xfId="0" applyFont="1" applyFill="1" applyBorder="1" applyAlignment="1">
      <alignment horizontal="center" wrapText="1"/>
    </xf>
    <xf numFmtId="0" fontId="8" fillId="3" borderId="81" xfId="0" applyFont="1" applyFill="1" applyBorder="1" applyAlignment="1">
      <alignment horizontal="center" wrapText="1"/>
    </xf>
    <xf numFmtId="0" fontId="8" fillId="8" borderId="85" xfId="0" applyFont="1" applyFill="1" applyBorder="1" applyAlignment="1">
      <alignment horizontal="center" wrapText="1"/>
    </xf>
    <xf numFmtId="0" fontId="8" fillId="8" borderId="80" xfId="0" applyFont="1" applyFill="1" applyBorder="1" applyAlignment="1">
      <alignment horizontal="center" wrapText="1"/>
    </xf>
    <xf numFmtId="0" fontId="8" fillId="8" borderId="8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0" fillId="3" borderId="46" xfId="0" applyFill="1" applyBorder="1" applyAlignment="1" applyProtection="1">
      <alignment horizontal="left"/>
      <protection locked="0"/>
    </xf>
    <xf numFmtId="0" fontId="0" fillId="3" borderId="48" xfId="0" applyFill="1" applyBorder="1" applyAlignment="1" applyProtection="1">
      <alignment horizontal="left"/>
      <protection locked="0"/>
    </xf>
    <xf numFmtId="0" fontId="0" fillId="3" borderId="47" xfId="0" applyFill="1" applyBorder="1" applyAlignment="1" applyProtection="1">
      <alignment horizontal="left"/>
      <protection locked="0"/>
    </xf>
    <xf numFmtId="0" fontId="3" fillId="3" borderId="1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166" fontId="5" fillId="3" borderId="57" xfId="0" applyNumberFormat="1" applyFont="1" applyFill="1" applyBorder="1" applyAlignment="1" applyProtection="1">
      <alignment vertical="center"/>
      <protection locked="0"/>
    </xf>
    <xf numFmtId="166" fontId="5" fillId="3" borderId="75" xfId="0" applyNumberFormat="1" applyFont="1" applyFill="1" applyBorder="1" applyAlignment="1" applyProtection="1">
      <alignment vertical="center"/>
      <protection locked="0"/>
    </xf>
    <xf numFmtId="166" fontId="5" fillId="3" borderId="59" xfId="0" applyNumberFormat="1" applyFont="1" applyFill="1" applyBorder="1" applyAlignment="1" applyProtection="1">
      <alignment vertical="center"/>
      <protection locked="0"/>
    </xf>
    <xf numFmtId="166" fontId="5" fillId="3" borderId="66" xfId="0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16 2 2" xfId="1" xr:uid="{30E81A5B-FB74-4D90-8781-21ECBEF8309B}"/>
    <cellStyle name="Porcentaje" xfId="2" builtinId="5"/>
  </cellStyles>
  <dxfs count="79"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CF\Planeamiento%20y%20Control%20de%20Gesti&#243;n\02%20-%20PLANNING\01%20-%20Presupuesto\LTP%202020-2024\Mexico\Costeo%20Hokchi\MEX_Modelo_de_Costeo_03_0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INSTRUCCIONES"/>
      <sheetName val="RESUMEN"/>
      <sheetName val="TARIFAS P50"/>
      <sheetName val="TARIFAS P10"/>
      <sheetName val="TARIFAS P50 Clean"/>
      <sheetName val="TARIFAS P10 Clean"/>
      <sheetName val="VALOR_CONTRATO P50"/>
      <sheetName val="Pozos"/>
      <sheetName val="MODELO"/>
      <sheetName val="AFE"/>
      <sheetName val="Programa Operativo"/>
      <sheetName val="Tiempos"/>
      <sheetName val="Base de pozos"/>
      <sheetName val="Datos Pozos"/>
      <sheetName val="CURVA_AVANCE"/>
      <sheetName val="CNH"/>
      <sheetName val="TAR_SI_SLB_B31"/>
      <sheetName val="TAR_SI_SLB_B2"/>
      <sheetName val="MEX_Modelo_de_Costeo_03_07"/>
      <sheetName val="TAR_JU_BORR"/>
      <sheetName val="TAR_CASING"/>
      <sheetName val="TAR_CABEZALES"/>
      <sheetName val="TAR_MAT_TERMINACION"/>
      <sheetName val="TAR_PERSONAL"/>
      <sheetName val="TAR_ESTUDIOS"/>
      <sheetName val="TAR_SOPORTE"/>
    </sheetNames>
    <sheetDataSet>
      <sheetData sheetId="0"/>
      <sheetData sheetId="1"/>
      <sheetData sheetId="2"/>
      <sheetData sheetId="3">
        <row r="3">
          <cell r="C3"/>
        </row>
      </sheetData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0A37-A861-4A57-AA6D-FF7BD866FA4C}">
  <dimension ref="B2:P36"/>
  <sheetViews>
    <sheetView tabSelected="1" workbookViewId="0">
      <selection activeCell="F9" sqref="F9:J9"/>
    </sheetView>
  </sheetViews>
  <sheetFormatPr baseColWidth="10" defaultColWidth="11.42578125" defaultRowHeight="15" x14ac:dyDescent="0.25"/>
  <cols>
    <col min="1" max="3" width="1.5703125" style="12" customWidth="1"/>
    <col min="4" max="14" width="11.42578125" style="12"/>
    <col min="15" max="17" width="1.5703125" style="12" customWidth="1"/>
    <col min="18" max="16384" width="11.42578125" style="12"/>
  </cols>
  <sheetData>
    <row r="2" spans="2:16" x14ac:dyDescent="0.25">
      <c r="B2" s="11"/>
      <c r="C2" s="11"/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1"/>
      <c r="P2" s="11"/>
    </row>
    <row r="3" spans="2:16" x14ac:dyDescent="0.25">
      <c r="B3" s="11"/>
      <c r="P3" s="11"/>
    </row>
    <row r="4" spans="2:16" x14ac:dyDescent="0.25">
      <c r="B4" s="11"/>
      <c r="D4" s="12" t="s">
        <v>1</v>
      </c>
      <c r="P4" s="11"/>
    </row>
    <row r="5" spans="2:16" x14ac:dyDescent="0.25">
      <c r="B5" s="11"/>
      <c r="P5" s="11"/>
    </row>
    <row r="6" spans="2:16" x14ac:dyDescent="0.25">
      <c r="B6" s="11"/>
      <c r="D6" s="14" t="s">
        <v>2</v>
      </c>
      <c r="E6" s="15"/>
      <c r="F6" s="15"/>
      <c r="G6" s="15"/>
      <c r="H6" s="15"/>
      <c r="I6" s="15"/>
      <c r="J6" s="15"/>
      <c r="K6" s="15"/>
      <c r="L6" s="15"/>
      <c r="M6" s="15"/>
      <c r="N6" s="15"/>
      <c r="P6" s="11"/>
    </row>
    <row r="7" spans="2:16" x14ac:dyDescent="0.25">
      <c r="B7" s="11"/>
      <c r="P7" s="11"/>
    </row>
    <row r="8" spans="2:16" x14ac:dyDescent="0.25">
      <c r="B8" s="11"/>
      <c r="D8" s="282" t="s">
        <v>3</v>
      </c>
      <c r="E8" s="283"/>
      <c r="F8" s="91" t="s">
        <v>4</v>
      </c>
      <c r="G8" s="92"/>
      <c r="H8" s="92"/>
      <c r="I8" s="92"/>
      <c r="J8" s="93"/>
      <c r="P8" s="11"/>
    </row>
    <row r="9" spans="2:16" x14ac:dyDescent="0.25">
      <c r="B9" s="11"/>
      <c r="D9" s="284" t="s">
        <v>5</v>
      </c>
      <c r="E9" s="285"/>
      <c r="F9" s="310"/>
      <c r="G9" s="311"/>
      <c r="H9" s="311"/>
      <c r="I9" s="311"/>
      <c r="J9" s="312"/>
      <c r="P9" s="11"/>
    </row>
    <row r="10" spans="2:16" x14ac:dyDescent="0.25">
      <c r="B10" s="11"/>
      <c r="P10" s="11"/>
    </row>
    <row r="11" spans="2:16" x14ac:dyDescent="0.25">
      <c r="B11" s="11"/>
      <c r="D11" s="14" t="s">
        <v>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P11" s="11"/>
    </row>
    <row r="12" spans="2:16" x14ac:dyDescent="0.25">
      <c r="B12" s="11"/>
      <c r="P12" s="11"/>
    </row>
    <row r="13" spans="2:16" x14ac:dyDescent="0.25">
      <c r="B13" s="11"/>
      <c r="D13" s="16" t="s">
        <v>7</v>
      </c>
      <c r="P13" s="11"/>
    </row>
    <row r="14" spans="2:16" x14ac:dyDescent="0.25">
      <c r="B14" s="11"/>
      <c r="P14" s="11"/>
    </row>
    <row r="15" spans="2:16" x14ac:dyDescent="0.25">
      <c r="B15" s="11"/>
      <c r="D15" s="259" t="s">
        <v>8</v>
      </c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P15" s="11"/>
    </row>
    <row r="16" spans="2:16" x14ac:dyDescent="0.25">
      <c r="B16" s="11"/>
      <c r="D16" s="16" t="s">
        <v>9</v>
      </c>
      <c r="P16" s="11"/>
    </row>
    <row r="17" spans="2:16" ht="50.25" customHeight="1" x14ac:dyDescent="0.25">
      <c r="B17" s="11"/>
      <c r="D17" s="286" t="s">
        <v>161</v>
      </c>
      <c r="E17" s="286"/>
      <c r="F17" s="286"/>
      <c r="G17" s="286"/>
      <c r="H17" s="286"/>
      <c r="I17" s="286"/>
      <c r="J17" s="286"/>
      <c r="K17" s="286"/>
      <c r="L17" s="286"/>
      <c r="M17" s="286"/>
      <c r="P17" s="11"/>
    </row>
    <row r="18" spans="2:16" x14ac:dyDescent="0.25">
      <c r="B18" s="11"/>
      <c r="P18" s="11"/>
    </row>
    <row r="19" spans="2:16" x14ac:dyDescent="0.25">
      <c r="B19" s="11"/>
      <c r="D19" s="17" t="s">
        <v>10</v>
      </c>
      <c r="P19" s="11"/>
    </row>
    <row r="20" spans="2:16" x14ac:dyDescent="0.25">
      <c r="B20" s="11"/>
      <c r="P20" s="11"/>
    </row>
    <row r="21" spans="2:16" x14ac:dyDescent="0.25">
      <c r="B21" s="11"/>
      <c r="D21" s="14" t="s">
        <v>11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P21" s="11"/>
    </row>
    <row r="22" spans="2:16" ht="55.5" customHeight="1" x14ac:dyDescent="0.25">
      <c r="B22" s="11"/>
      <c r="D22" s="287" t="s">
        <v>136</v>
      </c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P22" s="11"/>
    </row>
    <row r="23" spans="2:16" ht="25.5" customHeight="1" x14ac:dyDescent="0.25">
      <c r="B23" s="11"/>
      <c r="D23" s="280" t="s">
        <v>137</v>
      </c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P23" s="11"/>
    </row>
    <row r="24" spans="2:16" ht="19.5" customHeight="1" x14ac:dyDescent="0.25">
      <c r="B24" s="11"/>
      <c r="D24" s="281" t="s">
        <v>12</v>
      </c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P24" s="11"/>
    </row>
    <row r="25" spans="2:16" x14ac:dyDescent="0.25">
      <c r="B25" s="11"/>
      <c r="E25" s="16"/>
      <c r="G25" s="16"/>
      <c r="P25" s="11"/>
    </row>
    <row r="26" spans="2:16" x14ac:dyDescent="0.25">
      <c r="B26" s="11"/>
      <c r="D26" s="14" t="s">
        <v>13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P26" s="11"/>
    </row>
    <row r="27" spans="2:16" x14ac:dyDescent="0.25">
      <c r="B27" s="11"/>
      <c r="P27" s="11"/>
    </row>
    <row r="28" spans="2:16" x14ac:dyDescent="0.25">
      <c r="B28" s="11"/>
      <c r="D28" s="16" t="s">
        <v>125</v>
      </c>
      <c r="P28" s="11"/>
    </row>
    <row r="29" spans="2:16" x14ac:dyDescent="0.25">
      <c r="B29" s="11"/>
      <c r="D29" s="16" t="s">
        <v>14</v>
      </c>
      <c r="P29" s="11"/>
    </row>
    <row r="30" spans="2:16" x14ac:dyDescent="0.25">
      <c r="B30" s="11"/>
      <c r="P30" s="11"/>
    </row>
    <row r="31" spans="2:16" x14ac:dyDescent="0.25">
      <c r="B31" s="11"/>
      <c r="D31" s="14" t="s">
        <v>15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1"/>
    </row>
    <row r="32" spans="2:16" x14ac:dyDescent="0.25">
      <c r="B32" s="11"/>
      <c r="P32" s="11"/>
    </row>
    <row r="33" spans="2:16" x14ac:dyDescent="0.25">
      <c r="B33" s="11"/>
      <c r="D33" s="16" t="s">
        <v>16</v>
      </c>
      <c r="P33" s="11"/>
    </row>
    <row r="34" spans="2:16" x14ac:dyDescent="0.25">
      <c r="B34" s="11"/>
      <c r="D34" s="16" t="s">
        <v>17</v>
      </c>
      <c r="P34" s="11"/>
    </row>
    <row r="35" spans="2:16" x14ac:dyDescent="0.25">
      <c r="B35" s="11"/>
      <c r="P35" s="11"/>
    </row>
    <row r="36" spans="2:16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</sheetData>
  <sheetProtection algorithmName="SHA-512" hashValue="Ro7I4URvZCnN3d9nyCwX4s+4Rr4UDeQPjzsDUv4kF6vt0rxnJ/GZrPha3xqiiXhxnwNQrt05865zP+/jxRgLwg==" saltValue="NR/U4cAtQIw0J7Riy2905A==" spinCount="100000" sheet="1" objects="1" scenarios="1"/>
  <mergeCells count="7">
    <mergeCell ref="D23:N23"/>
    <mergeCell ref="D24:N24"/>
    <mergeCell ref="D8:E8"/>
    <mergeCell ref="D9:E9"/>
    <mergeCell ref="F9:J9"/>
    <mergeCell ref="D17:M17"/>
    <mergeCell ref="D22:N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01ED-B087-405A-BCD8-28877966DBAA}">
  <dimension ref="A2:GL83"/>
  <sheetViews>
    <sheetView showGridLines="0" topLeftCell="F1" zoomScale="90" zoomScaleNormal="90" workbookViewId="0">
      <pane xSplit="15" ySplit="15" topLeftCell="DD16" activePane="bottomRight" state="frozen"/>
      <selection pane="topRight" activeCell="U1" sqref="U1"/>
      <selection pane="bottomLeft" activeCell="F16" sqref="F16"/>
      <selection pane="bottomRight" activeCell="K6" sqref="K6:O6"/>
    </sheetView>
  </sheetViews>
  <sheetFormatPr baseColWidth="10" defaultColWidth="9.28515625" defaultRowHeight="15" x14ac:dyDescent="0.25"/>
  <cols>
    <col min="1" max="1" width="1.7109375" style="18" hidden="1" customWidth="1"/>
    <col min="2" max="5" width="9.28515625" style="18" hidden="1" customWidth="1"/>
    <col min="6" max="6" width="1.7109375" style="18" customWidth="1"/>
    <col min="7" max="7" width="0.7109375" style="4" customWidth="1"/>
    <col min="8" max="8" width="1.7109375" style="18" customWidth="1"/>
    <col min="9" max="9" width="14.5703125" style="18" customWidth="1"/>
    <col min="10" max="14" width="10.7109375" style="18" customWidth="1"/>
    <col min="15" max="15" width="23.42578125" style="18" customWidth="1"/>
    <col min="16" max="16" width="20.140625" style="18" customWidth="1"/>
    <col min="17" max="17" width="17.140625" style="18" bestFit="1" customWidth="1"/>
    <col min="18" max="18" width="2.42578125" style="18" customWidth="1"/>
    <col min="19" max="19" width="1.28515625" style="4" customWidth="1"/>
    <col min="20" max="20" width="6.42578125" style="18" customWidth="1"/>
    <col min="21" max="21" width="22.85546875" style="18" customWidth="1"/>
    <col min="22" max="22" width="2.7109375" style="18" customWidth="1"/>
    <col min="23" max="23" width="15.5703125" style="18" customWidth="1"/>
    <col min="24" max="32" width="12.7109375" style="18" hidden="1" customWidth="1"/>
    <col min="33" max="33" width="14" style="18" customWidth="1"/>
    <col min="34" max="37" width="12.7109375" style="18" hidden="1" customWidth="1"/>
    <col min="38" max="39" width="14.28515625" style="18" hidden="1" customWidth="1"/>
    <col min="40" max="40" width="15.85546875" style="18" customWidth="1"/>
    <col min="41" max="41" width="1.7109375" style="18" customWidth="1"/>
    <col min="42" max="42" width="0.85546875" style="4" customWidth="1"/>
    <col min="43" max="43" width="1.7109375" style="18" customWidth="1"/>
    <col min="44" max="44" width="20.7109375" style="18" customWidth="1"/>
    <col min="45" max="45" width="2.7109375" style="18" customWidth="1"/>
    <col min="46" max="46" width="15" style="18" customWidth="1"/>
    <col min="47" max="49" width="12.7109375" style="18" hidden="1" customWidth="1"/>
    <col min="50" max="50" width="14.140625" style="18" hidden="1" customWidth="1"/>
    <col min="51" max="51" width="12.7109375" style="18" hidden="1" customWidth="1"/>
    <col min="52" max="52" width="13.85546875" style="18" hidden="1" customWidth="1"/>
    <col min="53" max="53" width="12.7109375" style="18" hidden="1" customWidth="1"/>
    <col min="54" max="54" width="13.7109375" style="18" hidden="1" customWidth="1"/>
    <col min="55" max="55" width="12.7109375" style="18" hidden="1" customWidth="1"/>
    <col min="56" max="56" width="13.7109375" style="18" customWidth="1"/>
    <col min="57" max="58" width="12.7109375" style="18" hidden="1" customWidth="1"/>
    <col min="59" max="60" width="13.7109375" style="18" hidden="1" customWidth="1"/>
    <col min="61" max="61" width="13.85546875" style="18" hidden="1" customWidth="1"/>
    <col min="62" max="62" width="14.28515625" style="18" hidden="1" customWidth="1"/>
    <col min="63" max="63" width="15.85546875" style="18" customWidth="1"/>
    <col min="64" max="64" width="2.42578125" style="18" customWidth="1"/>
    <col min="65" max="65" width="1.5703125" style="18" customWidth="1"/>
    <col min="66" max="66" width="2.85546875" style="18" customWidth="1"/>
    <col min="67" max="67" width="21.28515625" style="18" customWidth="1"/>
    <col min="68" max="68" width="3" style="18" customWidth="1"/>
    <col min="69" max="71" width="15.85546875" style="18" customWidth="1"/>
    <col min="72" max="72" width="2.42578125" style="18" customWidth="1"/>
    <col min="73" max="73" width="1.5703125" style="18" customWidth="1"/>
    <col min="74" max="74" width="2.5703125" style="18" customWidth="1"/>
    <col min="75" max="75" width="20.28515625" style="18" bestFit="1" customWidth="1"/>
    <col min="76" max="76" width="3.42578125" style="18" customWidth="1"/>
    <col min="77" max="78" width="15.85546875" style="18" customWidth="1"/>
    <col min="79" max="79" width="21.140625" style="18" customWidth="1"/>
    <col min="80" max="80" width="2.7109375" style="228" customWidth="1"/>
    <col min="81" max="81" width="2" style="228" customWidth="1"/>
    <col min="82" max="82" width="3.42578125" style="18" customWidth="1"/>
    <col min="83" max="83" width="20.7109375" style="18" customWidth="1"/>
    <col min="84" max="84" width="2.7109375" style="18" customWidth="1"/>
    <col min="85" max="85" width="15.5703125" style="18" customWidth="1"/>
    <col min="86" max="92" width="12.7109375" style="18" customWidth="1"/>
    <col min="93" max="93" width="10.5703125" style="18" bestFit="1" customWidth="1"/>
    <col min="94" max="94" width="11.5703125" style="18" bestFit="1" customWidth="1"/>
    <col min="95" max="95" width="16.42578125" style="18" hidden="1" customWidth="1"/>
    <col min="96" max="100" width="3.85546875" style="18" hidden="1" customWidth="1"/>
    <col min="101" max="101" width="14.28515625" style="18" customWidth="1"/>
    <col min="102" max="102" width="15.85546875" style="18" customWidth="1"/>
    <col min="103" max="103" width="6" style="18" customWidth="1"/>
    <col min="104" max="104" width="1.7109375" style="18" customWidth="1"/>
    <col min="105" max="105" width="20.7109375" style="18" customWidth="1"/>
    <col min="106" max="106" width="2.7109375" style="18" customWidth="1"/>
    <col min="107" max="107" width="15.5703125" style="18" customWidth="1"/>
    <col min="108" max="114" width="12.7109375" style="18" customWidth="1"/>
    <col min="115" max="115" width="12.7109375" style="18" hidden="1" customWidth="1"/>
    <col min="116" max="116" width="12.7109375" style="18" customWidth="1"/>
    <col min="117" max="117" width="15.140625" style="18" hidden="1" customWidth="1"/>
    <col min="118" max="121" width="12.7109375" style="18" hidden="1" customWidth="1"/>
    <col min="122" max="122" width="15.5703125" style="18" hidden="1" customWidth="1"/>
    <col min="123" max="123" width="14.28515625" style="18" customWidth="1"/>
    <col min="124" max="124" width="15.85546875" style="18" customWidth="1"/>
    <col min="125" max="125" width="20.7109375" style="18" hidden="1" customWidth="1"/>
    <col min="126" max="126" width="2.7109375" style="18" hidden="1" customWidth="1"/>
    <col min="127" max="142" width="12.7109375" style="18" hidden="1" customWidth="1"/>
    <col min="143" max="143" width="14.28515625" style="18" hidden="1" customWidth="1"/>
    <col min="144" max="144" width="15.85546875" style="18" hidden="1" customWidth="1"/>
    <col min="145" max="145" width="1.7109375" style="18" hidden="1" customWidth="1"/>
    <col min="146" max="146" width="0.85546875" style="4" hidden="1" customWidth="1"/>
    <col min="147" max="147" width="1.7109375" style="18" hidden="1" customWidth="1"/>
    <col min="148" max="148" width="20.7109375" style="18" hidden="1" customWidth="1"/>
    <col min="149" max="149" width="2.7109375" style="18" hidden="1" customWidth="1"/>
    <col min="150" max="150" width="13.42578125" style="18" hidden="1" customWidth="1"/>
    <col min="151" max="151" width="12.7109375" style="18" hidden="1" customWidth="1"/>
    <col min="152" max="152" width="13.42578125" style="18" hidden="1" customWidth="1"/>
    <col min="153" max="153" width="12.7109375" style="18" hidden="1" customWidth="1"/>
    <col min="154" max="154" width="13.5703125" style="18" hidden="1" customWidth="1"/>
    <col min="155" max="155" width="13.42578125" style="18" hidden="1" customWidth="1"/>
    <col min="156" max="156" width="14.42578125" style="18" hidden="1" customWidth="1"/>
    <col min="157" max="157" width="13.42578125" style="18" hidden="1" customWidth="1"/>
    <col min="158" max="158" width="14.42578125" style="18" hidden="1" customWidth="1"/>
    <col min="159" max="160" width="13" style="18" hidden="1" customWidth="1"/>
    <col min="161" max="161" width="13.42578125" style="18" hidden="1" customWidth="1"/>
    <col min="162" max="162" width="13" style="18" hidden="1" customWidth="1"/>
    <col min="163" max="163" width="13.42578125" style="18" hidden="1" customWidth="1"/>
    <col min="164" max="164" width="13" style="18" hidden="1" customWidth="1"/>
    <col min="165" max="165" width="14.85546875" style="18" hidden="1" customWidth="1"/>
    <col min="166" max="166" width="14.28515625" style="18" hidden="1" customWidth="1"/>
    <col min="167" max="167" width="15.85546875" style="18" hidden="1" customWidth="1"/>
    <col min="168" max="168" width="1.7109375" style="18" hidden="1" customWidth="1"/>
    <col min="169" max="169" width="0.85546875" style="4" hidden="1" customWidth="1"/>
    <col min="170" max="170" width="1.7109375" style="18" hidden="1" customWidth="1"/>
    <col min="171" max="171" width="20.7109375" style="18" hidden="1" customWidth="1"/>
    <col min="172" max="172" width="4.7109375" style="18" hidden="1" customWidth="1"/>
    <col min="173" max="173" width="13.42578125" style="18" hidden="1" customWidth="1"/>
    <col min="174" max="174" width="12.7109375" style="18" hidden="1" customWidth="1"/>
    <col min="175" max="175" width="13.42578125" style="18" hidden="1" customWidth="1"/>
    <col min="176" max="176" width="12.7109375" style="18" hidden="1" customWidth="1"/>
    <col min="177" max="177" width="13.5703125" style="18" hidden="1" customWidth="1"/>
    <col min="178" max="178" width="13.42578125" style="18" hidden="1" customWidth="1"/>
    <col min="179" max="179" width="14.42578125" style="18" hidden="1" customWidth="1"/>
    <col min="180" max="180" width="13.42578125" style="18" hidden="1" customWidth="1"/>
    <col min="181" max="181" width="14.42578125" style="18" hidden="1" customWidth="1"/>
    <col min="182" max="183" width="13" style="18" hidden="1" customWidth="1"/>
    <col min="184" max="184" width="13.42578125" style="18" hidden="1" customWidth="1"/>
    <col min="185" max="185" width="13" style="18" hidden="1" customWidth="1"/>
    <col min="186" max="186" width="13.42578125" style="18" hidden="1" customWidth="1"/>
    <col min="187" max="187" width="13" style="18" hidden="1" customWidth="1"/>
    <col min="188" max="188" width="14.85546875" style="18" hidden="1" customWidth="1"/>
    <col min="189" max="189" width="14.28515625" style="18" hidden="1" customWidth="1"/>
    <col min="190" max="190" width="15.85546875" style="18" hidden="1" customWidth="1"/>
    <col min="191" max="191" width="13.5703125" style="18" hidden="1" customWidth="1"/>
    <col min="192" max="192" width="17.5703125" style="18" hidden="1" customWidth="1"/>
    <col min="193" max="193" width="5.7109375" style="18" customWidth="1"/>
    <col min="194" max="202" width="9.28515625" style="18" customWidth="1"/>
    <col min="203" max="322" width="9.28515625" style="18"/>
    <col min="323" max="323" width="9.7109375" style="18" customWidth="1"/>
    <col min="324" max="324" width="110.42578125" style="18" customWidth="1"/>
    <col min="325" max="325" width="16" style="18" customWidth="1"/>
    <col min="326" max="326" width="24.42578125" style="18" customWidth="1"/>
    <col min="327" max="578" width="9.28515625" style="18"/>
    <col min="579" max="579" width="9.7109375" style="18" customWidth="1"/>
    <col min="580" max="580" width="110.42578125" style="18" customWidth="1"/>
    <col min="581" max="581" width="16" style="18" customWidth="1"/>
    <col min="582" max="582" width="24.42578125" style="18" customWidth="1"/>
    <col min="583" max="834" width="9.28515625" style="18"/>
    <col min="835" max="835" width="9.7109375" style="18" customWidth="1"/>
    <col min="836" max="836" width="110.42578125" style="18" customWidth="1"/>
    <col min="837" max="837" width="16" style="18" customWidth="1"/>
    <col min="838" max="838" width="24.42578125" style="18" customWidth="1"/>
    <col min="839" max="1090" width="9.28515625" style="18"/>
    <col min="1091" max="1091" width="9.7109375" style="18" customWidth="1"/>
    <col min="1092" max="1092" width="110.42578125" style="18" customWidth="1"/>
    <col min="1093" max="1093" width="16" style="18" customWidth="1"/>
    <col min="1094" max="1094" width="24.42578125" style="18" customWidth="1"/>
    <col min="1095" max="1346" width="9.28515625" style="18"/>
    <col min="1347" max="1347" width="9.7109375" style="18" customWidth="1"/>
    <col min="1348" max="1348" width="110.42578125" style="18" customWidth="1"/>
    <col min="1349" max="1349" width="16" style="18" customWidth="1"/>
    <col min="1350" max="1350" width="24.42578125" style="18" customWidth="1"/>
    <col min="1351" max="1602" width="9.28515625" style="18"/>
    <col min="1603" max="1603" width="9.7109375" style="18" customWidth="1"/>
    <col min="1604" max="1604" width="110.42578125" style="18" customWidth="1"/>
    <col min="1605" max="1605" width="16" style="18" customWidth="1"/>
    <col min="1606" max="1606" width="24.42578125" style="18" customWidth="1"/>
    <col min="1607" max="1858" width="9.28515625" style="18"/>
    <col min="1859" max="1859" width="9.7109375" style="18" customWidth="1"/>
    <col min="1860" max="1860" width="110.42578125" style="18" customWidth="1"/>
    <col min="1861" max="1861" width="16" style="18" customWidth="1"/>
    <col min="1862" max="1862" width="24.42578125" style="18" customWidth="1"/>
    <col min="1863" max="2114" width="9.28515625" style="18"/>
    <col min="2115" max="2115" width="9.7109375" style="18" customWidth="1"/>
    <col min="2116" max="2116" width="110.42578125" style="18" customWidth="1"/>
    <col min="2117" max="2117" width="16" style="18" customWidth="1"/>
    <col min="2118" max="2118" width="24.42578125" style="18" customWidth="1"/>
    <col min="2119" max="2370" width="9.28515625" style="18"/>
    <col min="2371" max="2371" width="9.7109375" style="18" customWidth="1"/>
    <col min="2372" max="2372" width="110.42578125" style="18" customWidth="1"/>
    <col min="2373" max="2373" width="16" style="18" customWidth="1"/>
    <col min="2374" max="2374" width="24.42578125" style="18" customWidth="1"/>
    <col min="2375" max="2626" width="9.28515625" style="18"/>
    <col min="2627" max="2627" width="9.7109375" style="18" customWidth="1"/>
    <col min="2628" max="2628" width="110.42578125" style="18" customWidth="1"/>
    <col min="2629" max="2629" width="16" style="18" customWidth="1"/>
    <col min="2630" max="2630" width="24.42578125" style="18" customWidth="1"/>
    <col min="2631" max="2882" width="9.28515625" style="18"/>
    <col min="2883" max="2883" width="9.7109375" style="18" customWidth="1"/>
    <col min="2884" max="2884" width="110.42578125" style="18" customWidth="1"/>
    <col min="2885" max="2885" width="16" style="18" customWidth="1"/>
    <col min="2886" max="2886" width="24.42578125" style="18" customWidth="1"/>
    <col min="2887" max="3138" width="9.28515625" style="18"/>
    <col min="3139" max="3139" width="9.7109375" style="18" customWidth="1"/>
    <col min="3140" max="3140" width="110.42578125" style="18" customWidth="1"/>
    <col min="3141" max="3141" width="16" style="18" customWidth="1"/>
    <col min="3142" max="3142" width="24.42578125" style="18" customWidth="1"/>
    <col min="3143" max="3394" width="9.28515625" style="18"/>
    <col min="3395" max="3395" width="9.7109375" style="18" customWidth="1"/>
    <col min="3396" max="3396" width="110.42578125" style="18" customWidth="1"/>
    <col min="3397" max="3397" width="16" style="18" customWidth="1"/>
    <col min="3398" max="3398" width="24.42578125" style="18" customWidth="1"/>
    <col min="3399" max="3650" width="9.28515625" style="18"/>
    <col min="3651" max="3651" width="9.7109375" style="18" customWidth="1"/>
    <col min="3652" max="3652" width="110.42578125" style="18" customWidth="1"/>
    <col min="3653" max="3653" width="16" style="18" customWidth="1"/>
    <col min="3654" max="3654" width="24.42578125" style="18" customWidth="1"/>
    <col min="3655" max="3906" width="9.28515625" style="18"/>
    <col min="3907" max="3907" width="9.7109375" style="18" customWidth="1"/>
    <col min="3908" max="3908" width="110.42578125" style="18" customWidth="1"/>
    <col min="3909" max="3909" width="16" style="18" customWidth="1"/>
    <col min="3910" max="3910" width="24.42578125" style="18" customWidth="1"/>
    <col min="3911" max="4162" width="9.28515625" style="18"/>
    <col min="4163" max="4163" width="9.7109375" style="18" customWidth="1"/>
    <col min="4164" max="4164" width="110.42578125" style="18" customWidth="1"/>
    <col min="4165" max="4165" width="16" style="18" customWidth="1"/>
    <col min="4166" max="4166" width="24.42578125" style="18" customWidth="1"/>
    <col min="4167" max="4418" width="9.28515625" style="18"/>
    <col min="4419" max="4419" width="9.7109375" style="18" customWidth="1"/>
    <col min="4420" max="4420" width="110.42578125" style="18" customWidth="1"/>
    <col min="4421" max="4421" width="16" style="18" customWidth="1"/>
    <col min="4422" max="4422" width="24.42578125" style="18" customWidth="1"/>
    <col min="4423" max="4674" width="9.28515625" style="18"/>
    <col min="4675" max="4675" width="9.7109375" style="18" customWidth="1"/>
    <col min="4676" max="4676" width="110.42578125" style="18" customWidth="1"/>
    <col min="4677" max="4677" width="16" style="18" customWidth="1"/>
    <col min="4678" max="4678" width="24.42578125" style="18" customWidth="1"/>
    <col min="4679" max="4930" width="9.28515625" style="18"/>
    <col min="4931" max="4931" width="9.7109375" style="18" customWidth="1"/>
    <col min="4932" max="4932" width="110.42578125" style="18" customWidth="1"/>
    <col min="4933" max="4933" width="16" style="18" customWidth="1"/>
    <col min="4934" max="4934" width="24.42578125" style="18" customWidth="1"/>
    <col min="4935" max="5186" width="9.28515625" style="18"/>
    <col min="5187" max="5187" width="9.7109375" style="18" customWidth="1"/>
    <col min="5188" max="5188" width="110.42578125" style="18" customWidth="1"/>
    <col min="5189" max="5189" width="16" style="18" customWidth="1"/>
    <col min="5190" max="5190" width="24.42578125" style="18" customWidth="1"/>
    <col min="5191" max="5442" width="9.28515625" style="18"/>
    <col min="5443" max="5443" width="9.7109375" style="18" customWidth="1"/>
    <col min="5444" max="5444" width="110.42578125" style="18" customWidth="1"/>
    <col min="5445" max="5445" width="16" style="18" customWidth="1"/>
    <col min="5446" max="5446" width="24.42578125" style="18" customWidth="1"/>
    <col min="5447" max="5698" width="9.28515625" style="18"/>
    <col min="5699" max="5699" width="9.7109375" style="18" customWidth="1"/>
    <col min="5700" max="5700" width="110.42578125" style="18" customWidth="1"/>
    <col min="5701" max="5701" width="16" style="18" customWidth="1"/>
    <col min="5702" max="5702" width="24.42578125" style="18" customWidth="1"/>
    <col min="5703" max="5954" width="9.28515625" style="18"/>
    <col min="5955" max="5955" width="9.7109375" style="18" customWidth="1"/>
    <col min="5956" max="5956" width="110.42578125" style="18" customWidth="1"/>
    <col min="5957" max="5957" width="16" style="18" customWidth="1"/>
    <col min="5958" max="5958" width="24.42578125" style="18" customWidth="1"/>
    <col min="5959" max="6210" width="9.28515625" style="18"/>
    <col min="6211" max="6211" width="9.7109375" style="18" customWidth="1"/>
    <col min="6212" max="6212" width="110.42578125" style="18" customWidth="1"/>
    <col min="6213" max="6213" width="16" style="18" customWidth="1"/>
    <col min="6214" max="6214" width="24.42578125" style="18" customWidth="1"/>
    <col min="6215" max="6466" width="9.28515625" style="18"/>
    <col min="6467" max="6467" width="9.7109375" style="18" customWidth="1"/>
    <col min="6468" max="6468" width="110.42578125" style="18" customWidth="1"/>
    <col min="6469" max="6469" width="16" style="18" customWidth="1"/>
    <col min="6470" max="6470" width="24.42578125" style="18" customWidth="1"/>
    <col min="6471" max="6722" width="9.28515625" style="18"/>
    <col min="6723" max="6723" width="9.7109375" style="18" customWidth="1"/>
    <col min="6724" max="6724" width="110.42578125" style="18" customWidth="1"/>
    <col min="6725" max="6725" width="16" style="18" customWidth="1"/>
    <col min="6726" max="6726" width="24.42578125" style="18" customWidth="1"/>
    <col min="6727" max="6978" width="9.28515625" style="18"/>
    <col min="6979" max="6979" width="9.7109375" style="18" customWidth="1"/>
    <col min="6980" max="6980" width="110.42578125" style="18" customWidth="1"/>
    <col min="6981" max="6981" width="16" style="18" customWidth="1"/>
    <col min="6982" max="6982" width="24.42578125" style="18" customWidth="1"/>
    <col min="6983" max="7234" width="9.28515625" style="18"/>
    <col min="7235" max="7235" width="9.7109375" style="18" customWidth="1"/>
    <col min="7236" max="7236" width="110.42578125" style="18" customWidth="1"/>
    <col min="7237" max="7237" width="16" style="18" customWidth="1"/>
    <col min="7238" max="7238" width="24.42578125" style="18" customWidth="1"/>
    <col min="7239" max="7490" width="9.28515625" style="18"/>
    <col min="7491" max="7491" width="9.7109375" style="18" customWidth="1"/>
    <col min="7492" max="7492" width="110.42578125" style="18" customWidth="1"/>
    <col min="7493" max="7493" width="16" style="18" customWidth="1"/>
    <col min="7494" max="7494" width="24.42578125" style="18" customWidth="1"/>
    <col min="7495" max="7746" width="9.28515625" style="18"/>
    <col min="7747" max="7747" width="9.7109375" style="18" customWidth="1"/>
    <col min="7748" max="7748" width="110.42578125" style="18" customWidth="1"/>
    <col min="7749" max="7749" width="16" style="18" customWidth="1"/>
    <col min="7750" max="7750" width="24.42578125" style="18" customWidth="1"/>
    <col min="7751" max="8002" width="9.28515625" style="18"/>
    <col min="8003" max="8003" width="9.7109375" style="18" customWidth="1"/>
    <col min="8004" max="8004" width="110.42578125" style="18" customWidth="1"/>
    <col min="8005" max="8005" width="16" style="18" customWidth="1"/>
    <col min="8006" max="8006" width="24.42578125" style="18" customWidth="1"/>
    <col min="8007" max="8258" width="9.28515625" style="18"/>
    <col min="8259" max="8259" width="9.7109375" style="18" customWidth="1"/>
    <col min="8260" max="8260" width="110.42578125" style="18" customWidth="1"/>
    <col min="8261" max="8261" width="16" style="18" customWidth="1"/>
    <col min="8262" max="8262" width="24.42578125" style="18" customWidth="1"/>
    <col min="8263" max="8514" width="9.28515625" style="18"/>
    <col min="8515" max="8515" width="9.7109375" style="18" customWidth="1"/>
    <col min="8516" max="8516" width="110.42578125" style="18" customWidth="1"/>
    <col min="8517" max="8517" width="16" style="18" customWidth="1"/>
    <col min="8518" max="8518" width="24.42578125" style="18" customWidth="1"/>
    <col min="8519" max="8770" width="9.28515625" style="18"/>
    <col min="8771" max="8771" width="9.7109375" style="18" customWidth="1"/>
    <col min="8772" max="8772" width="110.42578125" style="18" customWidth="1"/>
    <col min="8773" max="8773" width="16" style="18" customWidth="1"/>
    <col min="8774" max="8774" width="24.42578125" style="18" customWidth="1"/>
    <col min="8775" max="9026" width="9.28515625" style="18"/>
    <col min="9027" max="9027" width="9.7109375" style="18" customWidth="1"/>
    <col min="9028" max="9028" width="110.42578125" style="18" customWidth="1"/>
    <col min="9029" max="9029" width="16" style="18" customWidth="1"/>
    <col min="9030" max="9030" width="24.42578125" style="18" customWidth="1"/>
    <col min="9031" max="9282" width="9.28515625" style="18"/>
    <col min="9283" max="9283" width="9.7109375" style="18" customWidth="1"/>
    <col min="9284" max="9284" width="110.42578125" style="18" customWidth="1"/>
    <col min="9285" max="9285" width="16" style="18" customWidth="1"/>
    <col min="9286" max="9286" width="24.42578125" style="18" customWidth="1"/>
    <col min="9287" max="9538" width="9.28515625" style="18"/>
    <col min="9539" max="9539" width="9.7109375" style="18" customWidth="1"/>
    <col min="9540" max="9540" width="110.42578125" style="18" customWidth="1"/>
    <col min="9541" max="9541" width="16" style="18" customWidth="1"/>
    <col min="9542" max="9542" width="24.42578125" style="18" customWidth="1"/>
    <col min="9543" max="9794" width="9.28515625" style="18"/>
    <col min="9795" max="9795" width="9.7109375" style="18" customWidth="1"/>
    <col min="9796" max="9796" width="110.42578125" style="18" customWidth="1"/>
    <col min="9797" max="9797" width="16" style="18" customWidth="1"/>
    <col min="9798" max="9798" width="24.42578125" style="18" customWidth="1"/>
    <col min="9799" max="10050" width="9.28515625" style="18"/>
    <col min="10051" max="10051" width="9.7109375" style="18" customWidth="1"/>
    <col min="10052" max="10052" width="110.42578125" style="18" customWidth="1"/>
    <col min="10053" max="10053" width="16" style="18" customWidth="1"/>
    <col min="10054" max="10054" width="24.42578125" style="18" customWidth="1"/>
    <col min="10055" max="10306" width="9.28515625" style="18"/>
    <col min="10307" max="10307" width="9.7109375" style="18" customWidth="1"/>
    <col min="10308" max="10308" width="110.42578125" style="18" customWidth="1"/>
    <col min="10309" max="10309" width="16" style="18" customWidth="1"/>
    <col min="10310" max="10310" width="24.42578125" style="18" customWidth="1"/>
    <col min="10311" max="10562" width="9.28515625" style="18"/>
    <col min="10563" max="10563" width="9.7109375" style="18" customWidth="1"/>
    <col min="10564" max="10564" width="110.42578125" style="18" customWidth="1"/>
    <col min="10565" max="10565" width="16" style="18" customWidth="1"/>
    <col min="10566" max="10566" width="24.42578125" style="18" customWidth="1"/>
    <col min="10567" max="10818" width="9.28515625" style="18"/>
    <col min="10819" max="10819" width="9.7109375" style="18" customWidth="1"/>
    <col min="10820" max="10820" width="110.42578125" style="18" customWidth="1"/>
    <col min="10821" max="10821" width="16" style="18" customWidth="1"/>
    <col min="10822" max="10822" width="24.42578125" style="18" customWidth="1"/>
    <col min="10823" max="11074" width="9.28515625" style="18"/>
    <col min="11075" max="11075" width="9.7109375" style="18" customWidth="1"/>
    <col min="11076" max="11076" width="110.42578125" style="18" customWidth="1"/>
    <col min="11077" max="11077" width="16" style="18" customWidth="1"/>
    <col min="11078" max="11078" width="24.42578125" style="18" customWidth="1"/>
    <col min="11079" max="11330" width="9.28515625" style="18"/>
    <col min="11331" max="11331" width="9.7109375" style="18" customWidth="1"/>
    <col min="11332" max="11332" width="110.42578125" style="18" customWidth="1"/>
    <col min="11333" max="11333" width="16" style="18" customWidth="1"/>
    <col min="11334" max="11334" width="24.42578125" style="18" customWidth="1"/>
    <col min="11335" max="11586" width="9.28515625" style="18"/>
    <col min="11587" max="11587" width="9.7109375" style="18" customWidth="1"/>
    <col min="11588" max="11588" width="110.42578125" style="18" customWidth="1"/>
    <col min="11589" max="11589" width="16" style="18" customWidth="1"/>
    <col min="11590" max="11590" width="24.42578125" style="18" customWidth="1"/>
    <col min="11591" max="11842" width="9.28515625" style="18"/>
    <col min="11843" max="11843" width="9.7109375" style="18" customWidth="1"/>
    <col min="11844" max="11844" width="110.42578125" style="18" customWidth="1"/>
    <col min="11845" max="11845" width="16" style="18" customWidth="1"/>
    <col min="11846" max="11846" width="24.42578125" style="18" customWidth="1"/>
    <col min="11847" max="12098" width="9.28515625" style="18"/>
    <col min="12099" max="12099" width="9.7109375" style="18" customWidth="1"/>
    <col min="12100" max="12100" width="110.42578125" style="18" customWidth="1"/>
    <col min="12101" max="12101" width="16" style="18" customWidth="1"/>
    <col min="12102" max="12102" width="24.42578125" style="18" customWidth="1"/>
    <col min="12103" max="12354" width="9.28515625" style="18"/>
    <col min="12355" max="12355" width="9.7109375" style="18" customWidth="1"/>
    <col min="12356" max="12356" width="110.42578125" style="18" customWidth="1"/>
    <col min="12357" max="12357" width="16" style="18" customWidth="1"/>
    <col min="12358" max="12358" width="24.42578125" style="18" customWidth="1"/>
    <col min="12359" max="12610" width="9.28515625" style="18"/>
    <col min="12611" max="12611" width="9.7109375" style="18" customWidth="1"/>
    <col min="12612" max="12612" width="110.42578125" style="18" customWidth="1"/>
    <col min="12613" max="12613" width="16" style="18" customWidth="1"/>
    <col min="12614" max="12614" width="24.42578125" style="18" customWidth="1"/>
    <col min="12615" max="12866" width="9.28515625" style="18"/>
    <col min="12867" max="12867" width="9.7109375" style="18" customWidth="1"/>
    <col min="12868" max="12868" width="110.42578125" style="18" customWidth="1"/>
    <col min="12869" max="12869" width="16" style="18" customWidth="1"/>
    <col min="12870" max="12870" width="24.42578125" style="18" customWidth="1"/>
    <col min="12871" max="13122" width="9.28515625" style="18"/>
    <col min="13123" max="13123" width="9.7109375" style="18" customWidth="1"/>
    <col min="13124" max="13124" width="110.42578125" style="18" customWidth="1"/>
    <col min="13125" max="13125" width="16" style="18" customWidth="1"/>
    <col min="13126" max="13126" width="24.42578125" style="18" customWidth="1"/>
    <col min="13127" max="13378" width="9.28515625" style="18"/>
    <col min="13379" max="13379" width="9.7109375" style="18" customWidth="1"/>
    <col min="13380" max="13380" width="110.42578125" style="18" customWidth="1"/>
    <col min="13381" max="13381" width="16" style="18" customWidth="1"/>
    <col min="13382" max="13382" width="24.42578125" style="18" customWidth="1"/>
    <col min="13383" max="13634" width="9.28515625" style="18"/>
    <col min="13635" max="13635" width="9.7109375" style="18" customWidth="1"/>
    <col min="13636" max="13636" width="110.42578125" style="18" customWidth="1"/>
    <col min="13637" max="13637" width="16" style="18" customWidth="1"/>
    <col min="13638" max="13638" width="24.42578125" style="18" customWidth="1"/>
    <col min="13639" max="13890" width="9.28515625" style="18"/>
    <col min="13891" max="13891" width="9.7109375" style="18" customWidth="1"/>
    <col min="13892" max="13892" width="110.42578125" style="18" customWidth="1"/>
    <col min="13893" max="13893" width="16" style="18" customWidth="1"/>
    <col min="13894" max="13894" width="24.42578125" style="18" customWidth="1"/>
    <col min="13895" max="14146" width="9.28515625" style="18"/>
    <col min="14147" max="14147" width="9.7109375" style="18" customWidth="1"/>
    <col min="14148" max="14148" width="110.42578125" style="18" customWidth="1"/>
    <col min="14149" max="14149" width="16" style="18" customWidth="1"/>
    <col min="14150" max="14150" width="24.42578125" style="18" customWidth="1"/>
    <col min="14151" max="14402" width="9.28515625" style="18"/>
    <col min="14403" max="14403" width="9.7109375" style="18" customWidth="1"/>
    <col min="14404" max="14404" width="110.42578125" style="18" customWidth="1"/>
    <col min="14405" max="14405" width="16" style="18" customWidth="1"/>
    <col min="14406" max="14406" width="24.42578125" style="18" customWidth="1"/>
    <col min="14407" max="14658" width="9.28515625" style="18"/>
    <col min="14659" max="14659" width="9.7109375" style="18" customWidth="1"/>
    <col min="14660" max="14660" width="110.42578125" style="18" customWidth="1"/>
    <col min="14661" max="14661" width="16" style="18" customWidth="1"/>
    <col min="14662" max="14662" width="24.42578125" style="18" customWidth="1"/>
    <col min="14663" max="14914" width="9.28515625" style="18"/>
    <col min="14915" max="14915" width="9.7109375" style="18" customWidth="1"/>
    <col min="14916" max="14916" width="110.42578125" style="18" customWidth="1"/>
    <col min="14917" max="14917" width="16" style="18" customWidth="1"/>
    <col min="14918" max="14918" width="24.42578125" style="18" customWidth="1"/>
    <col min="14919" max="15170" width="9.28515625" style="18"/>
    <col min="15171" max="15171" width="9.7109375" style="18" customWidth="1"/>
    <col min="15172" max="15172" width="110.42578125" style="18" customWidth="1"/>
    <col min="15173" max="15173" width="16" style="18" customWidth="1"/>
    <col min="15174" max="15174" width="24.42578125" style="18" customWidth="1"/>
    <col min="15175" max="15426" width="9.28515625" style="18"/>
    <col min="15427" max="15427" width="9.7109375" style="18" customWidth="1"/>
    <col min="15428" max="15428" width="110.42578125" style="18" customWidth="1"/>
    <col min="15429" max="15429" width="16" style="18" customWidth="1"/>
    <col min="15430" max="15430" width="24.42578125" style="18" customWidth="1"/>
    <col min="15431" max="15682" width="9.28515625" style="18"/>
    <col min="15683" max="15683" width="9.7109375" style="18" customWidth="1"/>
    <col min="15684" max="15684" width="110.42578125" style="18" customWidth="1"/>
    <col min="15685" max="15685" width="16" style="18" customWidth="1"/>
    <col min="15686" max="15686" width="24.42578125" style="18" customWidth="1"/>
    <col min="15687" max="15938" width="9.28515625" style="18"/>
    <col min="15939" max="15939" width="9.7109375" style="18" customWidth="1"/>
    <col min="15940" max="15940" width="110.42578125" style="18" customWidth="1"/>
    <col min="15941" max="15941" width="16" style="18" customWidth="1"/>
    <col min="15942" max="15942" width="24.42578125" style="18" customWidth="1"/>
    <col min="15943" max="16384" width="9.28515625" style="18"/>
  </cols>
  <sheetData>
    <row r="2" spans="2:192" s="12" customFormat="1" x14ac:dyDescent="0.25">
      <c r="G2"/>
      <c r="S2"/>
      <c r="AP2"/>
      <c r="CB2" s="226"/>
      <c r="CC2" s="226"/>
      <c r="EP2"/>
      <c r="FM2"/>
    </row>
    <row r="3" spans="2:192" s="2" customFormat="1" x14ac:dyDescent="0.25">
      <c r="B3" s="1" t="s">
        <v>18</v>
      </c>
      <c r="C3" s="1"/>
      <c r="D3" s="1"/>
      <c r="E3" s="1"/>
      <c r="G3" s="3"/>
      <c r="H3" s="3"/>
      <c r="I3" s="1" t="s">
        <v>19</v>
      </c>
      <c r="J3" s="1"/>
      <c r="K3" s="1"/>
      <c r="L3" s="1"/>
      <c r="M3" s="1"/>
      <c r="N3" s="1"/>
      <c r="O3" s="1"/>
      <c r="P3" s="1"/>
      <c r="Q3" s="1"/>
      <c r="R3" s="3"/>
      <c r="S3" s="3"/>
      <c r="T3"/>
      <c r="U3" s="1" t="str">
        <f>+"POZO | "&amp; U4 &amp;" | CANTIDADES Y MONTOS"</f>
        <v>POZO | Workover #1 | CANTIDADES Y MONTOS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P3" s="3"/>
      <c r="AQ3"/>
      <c r="AR3" s="1" t="str">
        <f>+"POZO | "&amp; AR4 &amp;" | CANTIDADES Y MONTOS"</f>
        <v>POZO | Workover #2 | CANTIDADES Y MONTOS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2"/>
      <c r="BM3" s="11"/>
      <c r="BN3" s="12"/>
      <c r="BO3" s="294" t="str">
        <f>+"POZO | "&amp; BO4 &amp;" | CANTIDADES Y MONTOS"</f>
        <v>POZO | Workover #3 | CANTIDADES Y MONTOS</v>
      </c>
      <c r="BP3" s="294"/>
      <c r="BQ3" s="294"/>
      <c r="BR3" s="294"/>
      <c r="BS3" s="294"/>
      <c r="BT3" s="12"/>
      <c r="BU3" s="221"/>
      <c r="BV3" s="12"/>
      <c r="BW3" s="294" t="str">
        <f>+"POZO | "&amp; BW4 &amp;" | CANTIDADES Y MONTOS"</f>
        <v>POZO | Workover #4 | CANTIDADES Y MONTOS</v>
      </c>
      <c r="BX3" s="294"/>
      <c r="BY3" s="294"/>
      <c r="BZ3" s="294"/>
      <c r="CA3" s="294"/>
      <c r="CB3" s="227"/>
      <c r="CC3" s="230"/>
      <c r="CD3"/>
      <c r="CE3" s="1" t="str">
        <f>+"POZO | "&amp; CE4 &amp;" | CANTIDADES Y MONTOS"</f>
        <v>POZO | Exploratorio #1 | CANTIDADES Y MONTOS</v>
      </c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Z3"/>
      <c r="DA3" s="1" t="str">
        <f>+"POZO | "&amp; DA4 &amp;" | CANTIDADES Y MONTOS"</f>
        <v>POZO | Exploratorio #2 | CANTIDADES Y MONTOS</v>
      </c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 t="str">
        <f>+"POZO | "&amp; DU4 &amp;" | CANTIDADES Y MONTOS"</f>
        <v>POZO |  | CANTIDADES Y MONTOS</v>
      </c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P3" s="3"/>
      <c r="EQ3"/>
      <c r="ER3" s="1" t="s">
        <v>20</v>
      </c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M3" s="3"/>
      <c r="FN3"/>
      <c r="FO3" s="1" t="s">
        <v>20</v>
      </c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</row>
    <row r="4" spans="2:192" ht="21" x14ac:dyDescent="0.25">
      <c r="G4" s="5"/>
      <c r="I4" s="23"/>
      <c r="J4" s="24"/>
      <c r="K4" s="24"/>
      <c r="L4" s="24"/>
      <c r="M4" s="24"/>
      <c r="N4" s="24"/>
      <c r="O4" s="24"/>
      <c r="R4" s="25"/>
      <c r="S4" s="5"/>
      <c r="T4" s="12"/>
      <c r="U4" s="37" t="str">
        <f>'VALOR CONTRATO HOKCHI'!D7</f>
        <v>Workover #1</v>
      </c>
      <c r="V4" s="37"/>
      <c r="W4" s="45"/>
      <c r="X4" s="45">
        <v>2</v>
      </c>
      <c r="Y4" s="45">
        <v>3</v>
      </c>
      <c r="Z4" s="45">
        <v>4</v>
      </c>
      <c r="AA4" s="45">
        <v>5</v>
      </c>
      <c r="AB4" s="45">
        <v>6</v>
      </c>
      <c r="AC4" s="45">
        <v>7</v>
      </c>
      <c r="AD4" s="45">
        <v>8</v>
      </c>
      <c r="AE4" s="45">
        <v>9</v>
      </c>
      <c r="AF4" s="45">
        <v>10</v>
      </c>
      <c r="AG4" s="45"/>
      <c r="AH4" s="45">
        <v>12</v>
      </c>
      <c r="AI4" s="45">
        <v>13</v>
      </c>
      <c r="AJ4" s="45">
        <v>14</v>
      </c>
      <c r="AK4" s="45">
        <v>15</v>
      </c>
      <c r="AL4" s="45">
        <v>16</v>
      </c>
      <c r="AM4" s="45">
        <v>17</v>
      </c>
      <c r="AP4" s="5"/>
      <c r="AR4" s="37" t="str">
        <f>'VALOR CONTRATO HOKCHI'!D8</f>
        <v>Workover #2</v>
      </c>
      <c r="AS4" s="37"/>
      <c r="AT4" s="45"/>
      <c r="AU4" s="45">
        <v>2</v>
      </c>
      <c r="AV4" s="45">
        <v>3</v>
      </c>
      <c r="AW4" s="45">
        <v>4</v>
      </c>
      <c r="AX4" s="45">
        <v>5</v>
      </c>
      <c r="AY4" s="45">
        <v>6</v>
      </c>
      <c r="AZ4" s="45">
        <v>7</v>
      </c>
      <c r="BA4" s="45">
        <v>8</v>
      </c>
      <c r="BB4" s="45">
        <v>9</v>
      </c>
      <c r="BC4" s="45">
        <v>10</v>
      </c>
      <c r="BD4" s="45"/>
      <c r="BE4" s="45">
        <v>12</v>
      </c>
      <c r="BF4" s="45">
        <v>13</v>
      </c>
      <c r="BG4" s="45">
        <v>14</v>
      </c>
      <c r="BH4" s="45">
        <v>15</v>
      </c>
      <c r="BI4" s="45">
        <v>16</v>
      </c>
      <c r="BJ4" s="45">
        <v>17</v>
      </c>
      <c r="BL4" s="12"/>
      <c r="BM4" s="11"/>
      <c r="BN4" s="12"/>
      <c r="BO4" s="198" t="str">
        <f>+'VALOR CONTRATO HOKCHI'!D9</f>
        <v>Workover #3</v>
      </c>
      <c r="BP4" s="198"/>
      <c r="BQ4" s="198"/>
      <c r="BR4" s="198"/>
      <c r="BS4" s="198"/>
      <c r="BT4" s="12"/>
      <c r="BU4" s="221"/>
      <c r="BV4" s="12"/>
      <c r="BW4" s="198" t="str">
        <f>+'VALOR CONTRATO HOKCHI'!D10</f>
        <v>Workover #4</v>
      </c>
      <c r="BX4" s="198"/>
      <c r="BY4" s="198"/>
      <c r="BZ4" s="198"/>
      <c r="CA4" s="198"/>
      <c r="CC4" s="231"/>
      <c r="CE4" s="37" t="str">
        <f>'VALOR CONTRATO BLOQUE 31'!D7</f>
        <v>Exploratorio #1</v>
      </c>
      <c r="CF4" s="37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>
        <v>11</v>
      </c>
      <c r="CR4" s="45">
        <v>12</v>
      </c>
      <c r="CS4" s="45">
        <v>13</v>
      </c>
      <c r="CT4" s="45">
        <v>14</v>
      </c>
      <c r="CU4" s="45">
        <v>15</v>
      </c>
      <c r="CV4" s="45">
        <v>16</v>
      </c>
      <c r="CW4" s="45"/>
      <c r="DA4" s="37" t="str">
        <f>'VALOR CONTRATO BLOQUE 31'!D8</f>
        <v>Exploratorio #2</v>
      </c>
      <c r="DB4" s="37"/>
      <c r="DC4" s="45"/>
      <c r="DD4" s="45"/>
      <c r="DE4" s="45"/>
      <c r="DF4" s="45"/>
      <c r="DG4" s="45"/>
      <c r="DH4" s="45"/>
      <c r="DI4" s="45"/>
      <c r="DJ4" s="45"/>
      <c r="DK4" s="45">
        <v>9</v>
      </c>
      <c r="DL4" s="45"/>
      <c r="DM4" s="45">
        <v>11</v>
      </c>
      <c r="DN4" s="45">
        <v>12</v>
      </c>
      <c r="DO4" s="45">
        <v>13</v>
      </c>
      <c r="DP4" s="45">
        <v>14</v>
      </c>
      <c r="DQ4" s="45">
        <v>15</v>
      </c>
      <c r="DR4" s="45">
        <v>16</v>
      </c>
      <c r="DS4" s="45"/>
      <c r="DU4" s="37"/>
      <c r="DV4" s="37"/>
      <c r="DW4" s="45">
        <v>1</v>
      </c>
      <c r="DX4" s="45">
        <v>2</v>
      </c>
      <c r="DY4" s="45">
        <v>3</v>
      </c>
      <c r="DZ4" s="45">
        <v>4</v>
      </c>
      <c r="EA4" s="45">
        <v>5</v>
      </c>
      <c r="EB4" s="45">
        <v>6</v>
      </c>
      <c r="EC4" s="45">
        <v>7</v>
      </c>
      <c r="ED4" s="45">
        <v>8</v>
      </c>
      <c r="EE4" s="45">
        <v>9</v>
      </c>
      <c r="EF4" s="45">
        <v>10</v>
      </c>
      <c r="EG4" s="45">
        <v>11</v>
      </c>
      <c r="EH4" s="45">
        <v>12</v>
      </c>
      <c r="EI4" s="45">
        <v>13</v>
      </c>
      <c r="EJ4" s="45">
        <v>14</v>
      </c>
      <c r="EK4" s="45">
        <v>15</v>
      </c>
      <c r="EL4" s="45">
        <v>16</v>
      </c>
      <c r="EM4" s="45">
        <v>17</v>
      </c>
      <c r="EP4" s="5"/>
      <c r="ER4" s="37" t="s">
        <v>21</v>
      </c>
      <c r="ES4" s="37"/>
      <c r="ET4" s="45">
        <v>1</v>
      </c>
      <c r="EU4" s="45">
        <v>2</v>
      </c>
      <c r="EV4" s="45">
        <v>3</v>
      </c>
      <c r="EW4" s="45">
        <v>4</v>
      </c>
      <c r="EX4" s="45">
        <v>5</v>
      </c>
      <c r="EY4" s="45">
        <v>6</v>
      </c>
      <c r="EZ4" s="45">
        <v>7</v>
      </c>
      <c r="FA4" s="45">
        <v>8</v>
      </c>
      <c r="FB4" s="45">
        <v>9</v>
      </c>
      <c r="FC4" s="45">
        <v>10</v>
      </c>
      <c r="FD4" s="45">
        <v>11</v>
      </c>
      <c r="FE4" s="45">
        <v>12</v>
      </c>
      <c r="FF4" s="45">
        <v>13</v>
      </c>
      <c r="FG4" s="45">
        <v>14</v>
      </c>
      <c r="FH4" s="45">
        <v>14</v>
      </c>
      <c r="FI4" s="45">
        <v>16</v>
      </c>
      <c r="FJ4" s="45">
        <v>17</v>
      </c>
      <c r="FM4" s="5"/>
      <c r="FO4" s="37" t="s">
        <v>22</v>
      </c>
      <c r="FP4" s="37"/>
      <c r="FQ4" s="45">
        <v>1</v>
      </c>
      <c r="FR4" s="45">
        <v>2</v>
      </c>
      <c r="FS4" s="45">
        <v>3</v>
      </c>
      <c r="FT4" s="45">
        <v>4</v>
      </c>
      <c r="FU4" s="45">
        <v>5</v>
      </c>
      <c r="FV4" s="45">
        <v>6</v>
      </c>
      <c r="FW4" s="45">
        <v>7</v>
      </c>
      <c r="FX4" s="45">
        <v>8</v>
      </c>
      <c r="FY4" s="45">
        <v>9</v>
      </c>
      <c r="FZ4" s="45">
        <v>10</v>
      </c>
      <c r="GA4" s="45">
        <v>11</v>
      </c>
      <c r="GB4" s="45">
        <v>12</v>
      </c>
      <c r="GC4" s="45">
        <v>13</v>
      </c>
      <c r="GD4" s="45">
        <v>14</v>
      </c>
      <c r="GE4" s="45">
        <v>14</v>
      </c>
      <c r="GF4" s="45">
        <v>16</v>
      </c>
      <c r="GG4" s="45">
        <v>17</v>
      </c>
    </row>
    <row r="5" spans="2:192" x14ac:dyDescent="0.25">
      <c r="G5" s="5"/>
      <c r="I5" s="26" t="s">
        <v>3</v>
      </c>
      <c r="J5" s="27"/>
      <c r="K5" s="28" t="str">
        <f>INSTRUCCIONES!F8</f>
        <v>Hokchi &amp; Bloque 31</v>
      </c>
      <c r="L5" s="29"/>
      <c r="M5" s="29"/>
      <c r="N5" s="29"/>
      <c r="O5" s="30"/>
      <c r="R5" s="25"/>
      <c r="S5" s="5"/>
      <c r="T5" s="12"/>
      <c r="U5" s="94"/>
      <c r="W5" s="60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2"/>
      <c r="AL5" s="62"/>
      <c r="AM5" s="62"/>
      <c r="AN5" s="63"/>
      <c r="AP5" s="5"/>
      <c r="AR5" s="59"/>
      <c r="AT5" s="60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2"/>
      <c r="BI5" s="62"/>
      <c r="BJ5" s="62"/>
      <c r="BK5" s="63"/>
      <c r="BL5" s="12"/>
      <c r="BM5" s="11"/>
      <c r="BN5" s="12"/>
      <c r="BO5" s="199"/>
      <c r="BP5" s="198"/>
      <c r="BQ5" s="200"/>
      <c r="BR5" s="201"/>
      <c r="BS5" s="202"/>
      <c r="BT5" s="12"/>
      <c r="BU5" s="221"/>
      <c r="BV5" s="12"/>
      <c r="BW5" s="199"/>
      <c r="BX5" s="198"/>
      <c r="BY5" s="200"/>
      <c r="BZ5" s="201"/>
      <c r="CA5" s="202"/>
      <c r="CC5" s="231"/>
      <c r="CE5" s="59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2"/>
      <c r="CV5" s="62"/>
      <c r="CW5" s="62"/>
      <c r="CX5" s="63"/>
      <c r="DA5" s="59"/>
      <c r="DC5" s="60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2"/>
      <c r="DR5" s="62"/>
      <c r="DS5" s="62"/>
      <c r="DT5" s="63"/>
      <c r="DU5" s="59"/>
      <c r="DW5" s="60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2"/>
      <c r="EL5" s="62"/>
      <c r="EM5" s="62"/>
      <c r="EN5" s="63"/>
      <c r="EP5" s="5"/>
      <c r="ER5" s="59"/>
      <c r="ET5" s="60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2"/>
      <c r="FJ5" s="62"/>
      <c r="FK5" s="63"/>
      <c r="FM5" s="5"/>
      <c r="FO5" s="59"/>
      <c r="FQ5" s="142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4"/>
      <c r="GG5" s="145"/>
      <c r="GH5" s="138"/>
    </row>
    <row r="6" spans="2:192" x14ac:dyDescent="0.25">
      <c r="G6" s="5"/>
      <c r="I6" s="26" t="s">
        <v>5</v>
      </c>
      <c r="J6" s="27"/>
      <c r="K6" s="313">
        <f>INSTRUCCIONES!F9</f>
        <v>0</v>
      </c>
      <c r="L6" s="314"/>
      <c r="M6" s="314"/>
      <c r="N6" s="314"/>
      <c r="O6" s="315"/>
      <c r="R6" s="25"/>
      <c r="S6" s="5"/>
      <c r="T6" s="12"/>
      <c r="U6" s="64"/>
      <c r="W6" s="65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7"/>
      <c r="AL6" s="67"/>
      <c r="AM6" s="67"/>
      <c r="AN6" s="68"/>
      <c r="AP6" s="5"/>
      <c r="AR6" s="64"/>
      <c r="AT6" s="65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7"/>
      <c r="BI6" s="67"/>
      <c r="BJ6" s="67"/>
      <c r="BK6" s="68"/>
      <c r="BL6" s="12"/>
      <c r="BM6" s="11"/>
      <c r="BN6" s="12"/>
      <c r="BO6" s="233"/>
      <c r="BP6" s="198"/>
      <c r="BQ6" s="203"/>
      <c r="BR6" s="204"/>
      <c r="BS6" s="205"/>
      <c r="BT6" s="12"/>
      <c r="BU6" s="221"/>
      <c r="BV6" s="12"/>
      <c r="BW6" s="233"/>
      <c r="BX6" s="198"/>
      <c r="BY6" s="203"/>
      <c r="BZ6" s="204"/>
      <c r="CA6" s="205"/>
      <c r="CC6" s="231"/>
      <c r="CE6" s="64"/>
      <c r="CG6" s="65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7"/>
      <c r="CV6" s="67"/>
      <c r="CW6" s="67"/>
      <c r="CX6" s="68"/>
      <c r="DA6" s="64"/>
      <c r="DC6" s="65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7"/>
      <c r="DR6" s="67"/>
      <c r="DS6" s="67"/>
      <c r="DT6" s="68"/>
      <c r="DU6" s="64"/>
      <c r="DW6" s="65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7"/>
      <c r="EL6" s="67"/>
      <c r="EM6" s="67"/>
      <c r="EN6" s="68"/>
      <c r="EP6" s="5"/>
      <c r="ER6" s="64"/>
      <c r="ET6" s="65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7"/>
      <c r="FJ6" s="67"/>
      <c r="FK6" s="68"/>
      <c r="FM6" s="5"/>
      <c r="FO6" s="64"/>
      <c r="FQ6" s="14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7"/>
      <c r="GG6" s="147"/>
      <c r="GH6" s="139"/>
      <c r="GJ6" s="18" t="s">
        <v>23</v>
      </c>
    </row>
    <row r="7" spans="2:192" s="19" customFormat="1" ht="73.5" customHeight="1" x14ac:dyDescent="0.25">
      <c r="G7" s="6"/>
      <c r="I7" s="20"/>
      <c r="J7" s="20"/>
      <c r="K7" s="20"/>
      <c r="L7" s="20"/>
      <c r="M7" s="20"/>
      <c r="N7" s="20"/>
      <c r="O7" s="20"/>
      <c r="S7" s="6"/>
      <c r="T7" s="20"/>
      <c r="U7" s="69" t="s">
        <v>24</v>
      </c>
      <c r="V7" s="38"/>
      <c r="W7" s="95" t="s">
        <v>25</v>
      </c>
      <c r="X7" s="70" t="s">
        <v>26</v>
      </c>
      <c r="Y7" s="70" t="s">
        <v>27</v>
      </c>
      <c r="Z7" s="70" t="s">
        <v>28</v>
      </c>
      <c r="AA7" s="70" t="s">
        <v>29</v>
      </c>
      <c r="AB7" s="70" t="s">
        <v>30</v>
      </c>
      <c r="AC7" s="70" t="s">
        <v>31</v>
      </c>
      <c r="AD7" s="70" t="s">
        <v>32</v>
      </c>
      <c r="AE7" s="70" t="s">
        <v>33</v>
      </c>
      <c r="AF7" s="70" t="s">
        <v>34</v>
      </c>
      <c r="AG7" s="70" t="s">
        <v>35</v>
      </c>
      <c r="AH7" s="70"/>
      <c r="AI7" s="70"/>
      <c r="AJ7" s="70"/>
      <c r="AK7" s="71"/>
      <c r="AL7" s="71"/>
      <c r="AM7" s="71" t="s">
        <v>36</v>
      </c>
      <c r="AN7" s="72" t="s">
        <v>37</v>
      </c>
      <c r="AP7" s="6"/>
      <c r="AR7" s="69" t="s">
        <v>24</v>
      </c>
      <c r="AS7" s="38"/>
      <c r="AT7" s="95" t="s">
        <v>25</v>
      </c>
      <c r="AU7" s="70" t="s">
        <v>26</v>
      </c>
      <c r="AV7" s="70" t="s">
        <v>27</v>
      </c>
      <c r="AW7" s="70" t="s">
        <v>28</v>
      </c>
      <c r="AX7" s="70" t="s">
        <v>29</v>
      </c>
      <c r="AY7" s="70" t="s">
        <v>30</v>
      </c>
      <c r="AZ7" s="70" t="s">
        <v>31</v>
      </c>
      <c r="BA7" s="70" t="s">
        <v>32</v>
      </c>
      <c r="BB7" s="70" t="s">
        <v>33</v>
      </c>
      <c r="BC7" s="70" t="s">
        <v>34</v>
      </c>
      <c r="BD7" s="70" t="s">
        <v>35</v>
      </c>
      <c r="BE7" s="70"/>
      <c r="BF7" s="70"/>
      <c r="BG7" s="70"/>
      <c r="BH7" s="71"/>
      <c r="BI7" s="71"/>
      <c r="BJ7" s="71" t="s">
        <v>36</v>
      </c>
      <c r="BK7" s="72" t="s">
        <v>37</v>
      </c>
      <c r="BL7" s="12"/>
      <c r="BM7" s="11"/>
      <c r="BN7" s="12"/>
      <c r="BO7" s="234" t="s">
        <v>24</v>
      </c>
      <c r="BP7" s="198"/>
      <c r="BQ7" s="206" t="s">
        <v>25</v>
      </c>
      <c r="BR7" s="207" t="s">
        <v>35</v>
      </c>
      <c r="BS7" s="208" t="s">
        <v>37</v>
      </c>
      <c r="BT7" s="12"/>
      <c r="BU7" s="221"/>
      <c r="BV7" s="12"/>
      <c r="BW7" s="234" t="s">
        <v>24</v>
      </c>
      <c r="BX7" s="198"/>
      <c r="BY7" s="206" t="s">
        <v>25</v>
      </c>
      <c r="BZ7" s="207" t="s">
        <v>35</v>
      </c>
      <c r="CA7" s="208" t="s">
        <v>37</v>
      </c>
      <c r="CB7" s="229"/>
      <c r="CC7" s="232"/>
      <c r="CE7" s="164" t="s">
        <v>24</v>
      </c>
      <c r="CF7" s="38"/>
      <c r="CG7" s="95" t="s">
        <v>25</v>
      </c>
      <c r="CH7" s="70" t="s">
        <v>26</v>
      </c>
      <c r="CI7" s="70" t="s">
        <v>27</v>
      </c>
      <c r="CJ7" s="70" t="s">
        <v>28</v>
      </c>
      <c r="CK7" s="70" t="s">
        <v>29</v>
      </c>
      <c r="CL7" s="70" t="s">
        <v>30</v>
      </c>
      <c r="CM7" s="70" t="s">
        <v>31</v>
      </c>
      <c r="CN7" s="70" t="s">
        <v>32</v>
      </c>
      <c r="CO7" s="70" t="s">
        <v>97</v>
      </c>
      <c r="CP7" s="70" t="s">
        <v>34</v>
      </c>
      <c r="CQ7" s="70" t="s">
        <v>97</v>
      </c>
      <c r="CR7" s="70"/>
      <c r="CS7" s="70"/>
      <c r="CT7" s="70"/>
      <c r="CU7" s="71"/>
      <c r="CV7" s="71"/>
      <c r="CW7" s="71" t="s">
        <v>36</v>
      </c>
      <c r="CX7" s="72" t="s">
        <v>37</v>
      </c>
      <c r="DA7" s="164" t="s">
        <v>24</v>
      </c>
      <c r="DB7" s="38"/>
      <c r="DC7" s="95" t="s">
        <v>98</v>
      </c>
      <c r="DD7" s="70" t="s">
        <v>26</v>
      </c>
      <c r="DE7" s="70" t="s">
        <v>27</v>
      </c>
      <c r="DF7" s="70" t="s">
        <v>28</v>
      </c>
      <c r="DG7" s="70" t="s">
        <v>29</v>
      </c>
      <c r="DH7" s="70" t="s">
        <v>30</v>
      </c>
      <c r="DI7" s="70" t="s">
        <v>31</v>
      </c>
      <c r="DJ7" s="70" t="s">
        <v>32</v>
      </c>
      <c r="DK7" s="70" t="s">
        <v>33</v>
      </c>
      <c r="DL7" s="70" t="s">
        <v>34</v>
      </c>
      <c r="DM7" s="70" t="s">
        <v>38</v>
      </c>
      <c r="DN7" s="70"/>
      <c r="DO7" s="70"/>
      <c r="DP7" s="70"/>
      <c r="DQ7" s="71"/>
      <c r="DR7" s="71"/>
      <c r="DS7" s="71" t="s">
        <v>36</v>
      </c>
      <c r="DT7" s="72" t="s">
        <v>37</v>
      </c>
      <c r="DU7" s="69" t="s">
        <v>24</v>
      </c>
      <c r="DV7" s="38"/>
      <c r="DW7" s="95" t="s">
        <v>39</v>
      </c>
      <c r="DX7" s="70" t="s">
        <v>26</v>
      </c>
      <c r="DY7" s="70" t="s">
        <v>27</v>
      </c>
      <c r="DZ7" s="70" t="s">
        <v>28</v>
      </c>
      <c r="EA7" s="70" t="s">
        <v>29</v>
      </c>
      <c r="EB7" s="70" t="s">
        <v>30</v>
      </c>
      <c r="EC7" s="70" t="s">
        <v>31</v>
      </c>
      <c r="ED7" s="70" t="s">
        <v>32</v>
      </c>
      <c r="EE7" s="70" t="s">
        <v>33</v>
      </c>
      <c r="EF7" s="70" t="s">
        <v>34</v>
      </c>
      <c r="EG7" s="70" t="s">
        <v>35</v>
      </c>
      <c r="EH7" s="70"/>
      <c r="EI7" s="70"/>
      <c r="EJ7" s="70"/>
      <c r="EK7" s="71"/>
      <c r="EL7" s="71"/>
      <c r="EM7" s="71" t="s">
        <v>36</v>
      </c>
      <c r="EN7" s="72" t="s">
        <v>37</v>
      </c>
      <c r="EP7" s="6"/>
      <c r="ER7" s="69" t="s">
        <v>24</v>
      </c>
      <c r="ES7" s="38"/>
      <c r="ET7" s="95" t="s">
        <v>25</v>
      </c>
      <c r="EU7" s="70" t="s">
        <v>26</v>
      </c>
      <c r="EV7" s="70" t="s">
        <v>27</v>
      </c>
      <c r="EW7" s="70" t="s">
        <v>28</v>
      </c>
      <c r="EX7" s="70" t="s">
        <v>29</v>
      </c>
      <c r="EY7" s="70" t="s">
        <v>30</v>
      </c>
      <c r="EZ7" s="70" t="s">
        <v>31</v>
      </c>
      <c r="FA7" s="70" t="s">
        <v>32</v>
      </c>
      <c r="FB7" s="70" t="s">
        <v>33</v>
      </c>
      <c r="FC7" s="70" t="s">
        <v>34</v>
      </c>
      <c r="FD7" s="70" t="s">
        <v>35</v>
      </c>
      <c r="FE7" s="70"/>
      <c r="FF7" s="70"/>
      <c r="FG7" s="70"/>
      <c r="FH7" s="71"/>
      <c r="FI7" s="71"/>
      <c r="FJ7" s="71" t="s">
        <v>36</v>
      </c>
      <c r="FK7" s="72" t="s">
        <v>37</v>
      </c>
      <c r="FM7" s="6"/>
      <c r="FO7" s="69" t="s">
        <v>24</v>
      </c>
      <c r="FP7" s="38"/>
      <c r="FQ7" s="148" t="s">
        <v>25</v>
      </c>
      <c r="FR7" s="70" t="s">
        <v>26</v>
      </c>
      <c r="FS7" s="70" t="s">
        <v>27</v>
      </c>
      <c r="FT7" s="70" t="s">
        <v>28</v>
      </c>
      <c r="FU7" s="70" t="s">
        <v>29</v>
      </c>
      <c r="FV7" s="70" t="s">
        <v>30</v>
      </c>
      <c r="FW7" s="70" t="s">
        <v>31</v>
      </c>
      <c r="FX7" s="70" t="s">
        <v>32</v>
      </c>
      <c r="FY7" s="70" t="s">
        <v>33</v>
      </c>
      <c r="FZ7" s="70" t="s">
        <v>34</v>
      </c>
      <c r="GA7" s="70" t="s">
        <v>38</v>
      </c>
      <c r="GB7" s="70"/>
      <c r="GC7" s="70"/>
      <c r="GD7" s="70"/>
      <c r="GE7" s="71"/>
      <c r="GF7" s="71"/>
      <c r="GG7" s="149" t="s">
        <v>36</v>
      </c>
      <c r="GH7" s="140" t="s">
        <v>37</v>
      </c>
      <c r="GJ7" s="19" t="s">
        <v>40</v>
      </c>
    </row>
    <row r="8" spans="2:192" x14ac:dyDescent="0.25">
      <c r="G8" s="5"/>
      <c r="I8" s="31"/>
      <c r="J8" s="31"/>
      <c r="K8" s="31"/>
      <c r="L8" s="31"/>
      <c r="M8" s="31"/>
      <c r="N8" s="31"/>
      <c r="O8" s="31"/>
      <c r="P8" s="32" t="s">
        <v>41</v>
      </c>
      <c r="Q8" s="33"/>
      <c r="S8" s="5"/>
      <c r="U8" s="73" t="s">
        <v>42</v>
      </c>
      <c r="W8" s="96"/>
      <c r="X8" s="75"/>
      <c r="Y8" s="75"/>
      <c r="Z8" s="75"/>
      <c r="AA8" s="75"/>
      <c r="AB8" s="75"/>
      <c r="AC8" s="75"/>
      <c r="AD8" s="75"/>
      <c r="AE8" s="75"/>
      <c r="AF8" s="75"/>
      <c r="AG8" s="75">
        <v>2560</v>
      </c>
      <c r="AH8" s="75"/>
      <c r="AI8" s="75"/>
      <c r="AJ8" s="75"/>
      <c r="AK8" s="76"/>
      <c r="AL8" s="76"/>
      <c r="AM8" s="76">
        <v>0</v>
      </c>
      <c r="AN8" s="77">
        <f>+AL8</f>
        <v>0</v>
      </c>
      <c r="AP8" s="5"/>
      <c r="AR8" s="73" t="s">
        <v>42</v>
      </c>
      <c r="AT8" s="74">
        <v>0</v>
      </c>
      <c r="AU8" s="75"/>
      <c r="AV8" s="75"/>
      <c r="AW8" s="75"/>
      <c r="AX8" s="75"/>
      <c r="AY8" s="75"/>
      <c r="AZ8" s="75"/>
      <c r="BA8" s="75"/>
      <c r="BB8" s="75"/>
      <c r="BC8" s="75"/>
      <c r="BD8" s="75">
        <v>2631</v>
      </c>
      <c r="BE8" s="75"/>
      <c r="BF8" s="75"/>
      <c r="BG8" s="75"/>
      <c r="BH8" s="76"/>
      <c r="BI8" s="76"/>
      <c r="BJ8" s="76">
        <v>0</v>
      </c>
      <c r="BK8" s="77">
        <f>+BI8</f>
        <v>0</v>
      </c>
      <c r="BL8" s="12"/>
      <c r="BM8" s="11"/>
      <c r="BN8" s="12"/>
      <c r="BO8" s="235" t="s">
        <v>42</v>
      </c>
      <c r="BP8" s="198"/>
      <c r="BQ8" s="236"/>
      <c r="BR8" s="236">
        <v>2655</v>
      </c>
      <c r="BS8" s="237"/>
      <c r="BT8" s="12"/>
      <c r="BU8" s="221"/>
      <c r="BV8" s="12"/>
      <c r="BW8" s="235" t="s">
        <v>42</v>
      </c>
      <c r="BX8" s="198"/>
      <c r="BY8" s="236"/>
      <c r="BZ8" s="236">
        <v>2650</v>
      </c>
      <c r="CA8" s="237"/>
      <c r="CC8" s="231"/>
      <c r="CE8" s="165" t="s">
        <v>42</v>
      </c>
      <c r="CG8" s="166"/>
      <c r="CH8" s="167">
        <v>200</v>
      </c>
      <c r="CI8" s="167">
        <v>200</v>
      </c>
      <c r="CJ8" s="167">
        <v>540</v>
      </c>
      <c r="CK8" s="167">
        <v>540</v>
      </c>
      <c r="CL8" s="167">
        <v>1101</v>
      </c>
      <c r="CM8" s="167">
        <v>1101</v>
      </c>
      <c r="CN8" s="167">
        <v>1795</v>
      </c>
      <c r="CO8" s="167">
        <v>1795</v>
      </c>
      <c r="CP8" s="167">
        <v>1795</v>
      </c>
      <c r="CQ8" s="167"/>
      <c r="CR8" s="167"/>
      <c r="CS8" s="167"/>
      <c r="CT8" s="167"/>
      <c r="CU8" s="168"/>
      <c r="CV8" s="168"/>
      <c r="CW8" s="168">
        <v>1795</v>
      </c>
      <c r="CX8" s="169"/>
      <c r="DA8" s="165" t="s">
        <v>42</v>
      </c>
      <c r="DC8" s="184">
        <v>0</v>
      </c>
      <c r="DD8" s="167">
        <v>200</v>
      </c>
      <c r="DE8" s="167">
        <v>200</v>
      </c>
      <c r="DF8" s="167">
        <v>545</v>
      </c>
      <c r="DG8" s="167">
        <v>545</v>
      </c>
      <c r="DH8" s="167">
        <v>857</v>
      </c>
      <c r="DI8" s="167">
        <v>857</v>
      </c>
      <c r="DJ8" s="167">
        <v>1436</v>
      </c>
      <c r="DK8" s="167"/>
      <c r="DL8" s="167">
        <v>1436</v>
      </c>
      <c r="DM8" s="167"/>
      <c r="DN8" s="167"/>
      <c r="DO8" s="167"/>
      <c r="DP8" s="167"/>
      <c r="DQ8" s="168"/>
      <c r="DR8" s="168"/>
      <c r="DS8" s="168">
        <v>0</v>
      </c>
      <c r="DT8" s="169"/>
      <c r="DU8" s="73" t="s">
        <v>42</v>
      </c>
      <c r="DW8" s="74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6"/>
      <c r="EL8" s="76"/>
      <c r="EM8" s="76">
        <v>0</v>
      </c>
      <c r="EN8" s="77">
        <f>+EL8</f>
        <v>0</v>
      </c>
      <c r="EP8" s="5"/>
      <c r="ER8" s="73" t="s">
        <v>42</v>
      </c>
      <c r="ET8" s="74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6"/>
      <c r="FJ8" s="76"/>
      <c r="FK8" s="77"/>
      <c r="FM8" s="5"/>
      <c r="FO8" s="73" t="s">
        <v>42</v>
      </c>
      <c r="FQ8" s="150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6"/>
      <c r="GG8" s="151"/>
      <c r="GH8" s="141"/>
    </row>
    <row r="9" spans="2:192" x14ac:dyDescent="0.25">
      <c r="G9" s="5"/>
      <c r="I9" s="31"/>
      <c r="J9" s="31"/>
      <c r="K9" s="31"/>
      <c r="L9" s="31"/>
      <c r="M9" s="31"/>
      <c r="N9" s="31"/>
      <c r="O9" s="31"/>
      <c r="P9" s="34" t="s">
        <v>43</v>
      </c>
      <c r="Q9" s="34" t="s">
        <v>44</v>
      </c>
      <c r="S9" s="5"/>
      <c r="U9" s="73" t="s">
        <v>45</v>
      </c>
      <c r="W9" s="96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6"/>
      <c r="AL9" s="76"/>
      <c r="AM9" s="76"/>
      <c r="AN9" s="77"/>
      <c r="AP9" s="5"/>
      <c r="AR9" s="73" t="s">
        <v>45</v>
      </c>
      <c r="AT9" s="74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6"/>
      <c r="BI9" s="76"/>
      <c r="BJ9" s="76"/>
      <c r="BK9" s="77"/>
      <c r="BL9" s="12"/>
      <c r="BM9" s="11"/>
      <c r="BN9" s="12"/>
      <c r="BO9" s="235" t="s">
        <v>45</v>
      </c>
      <c r="BP9" s="198"/>
      <c r="BQ9" s="236"/>
      <c r="BR9" s="236"/>
      <c r="BS9" s="237"/>
      <c r="BT9" s="12"/>
      <c r="BU9" s="221"/>
      <c r="BV9" s="12"/>
      <c r="BW9" s="235" t="s">
        <v>45</v>
      </c>
      <c r="BX9" s="198"/>
      <c r="BY9" s="236"/>
      <c r="BZ9" s="236"/>
      <c r="CA9" s="237"/>
      <c r="CC9" s="231"/>
      <c r="CE9" s="165" t="s">
        <v>45</v>
      </c>
      <c r="CG9" s="166"/>
      <c r="CH9" s="167">
        <v>200</v>
      </c>
      <c r="CI9" s="167">
        <v>0</v>
      </c>
      <c r="CJ9" s="167">
        <f>+CJ8-CI8</f>
        <v>340</v>
      </c>
      <c r="CK9" s="167">
        <v>0</v>
      </c>
      <c r="CL9" s="167">
        <f>+CL8-CK8</f>
        <v>561</v>
      </c>
      <c r="CM9" s="167">
        <v>0</v>
      </c>
      <c r="CN9" s="167">
        <f>+CN8-CM8</f>
        <v>694</v>
      </c>
      <c r="CO9" s="167">
        <v>0</v>
      </c>
      <c r="CP9" s="167">
        <v>0</v>
      </c>
      <c r="CQ9" s="167"/>
      <c r="CR9" s="167"/>
      <c r="CS9" s="167"/>
      <c r="CT9" s="167"/>
      <c r="CU9" s="168"/>
      <c r="CV9" s="168"/>
      <c r="CW9" s="168"/>
      <c r="CX9" s="169"/>
      <c r="DA9" s="165" t="s">
        <v>45</v>
      </c>
      <c r="DC9" s="170"/>
      <c r="DD9" s="167">
        <v>200</v>
      </c>
      <c r="DE9" s="167">
        <v>0</v>
      </c>
      <c r="DF9" s="167">
        <f>+DF8-DE8</f>
        <v>345</v>
      </c>
      <c r="DG9" s="167">
        <v>0</v>
      </c>
      <c r="DH9" s="167">
        <f>+DH8-DG8</f>
        <v>312</v>
      </c>
      <c r="DI9" s="167">
        <v>0</v>
      </c>
      <c r="DJ9" s="167">
        <f>+DJ8-DI8</f>
        <v>579</v>
      </c>
      <c r="DK9" s="167">
        <v>0</v>
      </c>
      <c r="DL9" s="167">
        <v>0</v>
      </c>
      <c r="DM9" s="167"/>
      <c r="DN9" s="167"/>
      <c r="DO9" s="167"/>
      <c r="DP9" s="167"/>
      <c r="DQ9" s="168"/>
      <c r="DR9" s="168"/>
      <c r="DS9" s="168"/>
      <c r="DT9" s="169"/>
      <c r="DU9" s="73" t="s">
        <v>45</v>
      </c>
      <c r="DW9" s="74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6"/>
      <c r="EL9" s="76"/>
      <c r="EM9" s="76"/>
      <c r="EN9" s="77"/>
      <c r="EP9" s="5"/>
      <c r="ER9" s="73" t="s">
        <v>45</v>
      </c>
      <c r="ET9" s="74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6"/>
      <c r="FJ9" s="76"/>
      <c r="FK9" s="77"/>
      <c r="FM9" s="5"/>
      <c r="FO9" s="73" t="s">
        <v>45</v>
      </c>
      <c r="FQ9" s="150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6"/>
      <c r="GG9" s="151"/>
      <c r="GH9" s="141"/>
      <c r="GJ9" s="18" t="s">
        <v>46</v>
      </c>
    </row>
    <row r="10" spans="2:192" x14ac:dyDescent="0.25">
      <c r="B10" s="31" t="s">
        <v>47</v>
      </c>
      <c r="C10" s="31" t="s">
        <v>48</v>
      </c>
      <c r="D10" s="31" t="s">
        <v>49</v>
      </c>
      <c r="G10" s="5"/>
      <c r="I10" s="33" t="s">
        <v>50</v>
      </c>
      <c r="J10" s="35" t="s">
        <v>51</v>
      </c>
      <c r="K10" s="32"/>
      <c r="L10" s="32"/>
      <c r="M10" s="32"/>
      <c r="N10" s="32"/>
      <c r="O10" s="33"/>
      <c r="P10" s="35" t="s">
        <v>52</v>
      </c>
      <c r="Q10" s="33" t="s">
        <v>53</v>
      </c>
      <c r="S10" s="5"/>
      <c r="U10" s="78" t="s">
        <v>54</v>
      </c>
      <c r="W10" s="97">
        <v>0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>
        <v>14.82</v>
      </c>
      <c r="AH10" s="80"/>
      <c r="AI10" s="80"/>
      <c r="AJ10" s="80"/>
      <c r="AK10" s="81"/>
      <c r="AL10" s="81"/>
      <c r="AM10" s="81"/>
      <c r="AN10" s="82">
        <f>+SUM(W10:AM10)</f>
        <v>14.82</v>
      </c>
      <c r="AP10" s="5"/>
      <c r="AR10" s="78" t="s">
        <v>54</v>
      </c>
      <c r="AT10" s="79">
        <v>0</v>
      </c>
      <c r="AU10" s="80"/>
      <c r="AV10" s="80"/>
      <c r="AW10" s="80"/>
      <c r="AX10" s="80"/>
      <c r="AY10" s="80"/>
      <c r="AZ10" s="80"/>
      <c r="BA10" s="80"/>
      <c r="BB10" s="80"/>
      <c r="BC10" s="80"/>
      <c r="BD10" s="80">
        <v>14.82</v>
      </c>
      <c r="BE10" s="80"/>
      <c r="BF10" s="80"/>
      <c r="BG10" s="80"/>
      <c r="BH10" s="81"/>
      <c r="BI10" s="81"/>
      <c r="BJ10" s="81"/>
      <c r="BK10" s="82">
        <f>+SUM(AT10:BJ10)</f>
        <v>14.82</v>
      </c>
      <c r="BL10" s="12"/>
      <c r="BM10" s="11"/>
      <c r="BN10" s="12"/>
      <c r="BO10" s="238" t="s">
        <v>54</v>
      </c>
      <c r="BP10" s="198"/>
      <c r="BQ10" s="239"/>
      <c r="BR10" s="239">
        <v>14.82</v>
      </c>
      <c r="BS10" s="239"/>
      <c r="BT10" s="12"/>
      <c r="BU10" s="221"/>
      <c r="BV10" s="12"/>
      <c r="BW10" s="238" t="s">
        <v>54</v>
      </c>
      <c r="BX10" s="198"/>
      <c r="BY10" s="239"/>
      <c r="BZ10" s="239">
        <v>14.82</v>
      </c>
      <c r="CA10" s="239"/>
      <c r="CC10" s="231"/>
      <c r="CE10" s="171" t="s">
        <v>54</v>
      </c>
      <c r="CG10" s="172"/>
      <c r="CH10" s="192">
        <v>1.6</v>
      </c>
      <c r="CI10" s="192">
        <v>2.21</v>
      </c>
      <c r="CJ10" s="192">
        <v>2.79</v>
      </c>
      <c r="CK10" s="192">
        <v>2.79</v>
      </c>
      <c r="CL10" s="192">
        <v>4.6500000000000004</v>
      </c>
      <c r="CM10" s="192">
        <v>3.17</v>
      </c>
      <c r="CN10" s="192">
        <v>7.33</v>
      </c>
      <c r="CO10" s="192">
        <v>5</v>
      </c>
      <c r="CP10" s="192">
        <v>4.51</v>
      </c>
      <c r="CQ10" s="192"/>
      <c r="CR10" s="192"/>
      <c r="CS10" s="192"/>
      <c r="CT10" s="192"/>
      <c r="CU10" s="193"/>
      <c r="CV10" s="193"/>
      <c r="CW10" s="193">
        <v>7</v>
      </c>
      <c r="CX10" s="194">
        <f>+SUM(CG10:CW10)</f>
        <v>41.05</v>
      </c>
      <c r="DA10" s="171" t="s">
        <v>54</v>
      </c>
      <c r="DC10" s="174">
        <v>8</v>
      </c>
      <c r="DD10" s="192">
        <v>1.29</v>
      </c>
      <c r="DE10" s="192">
        <v>2.09</v>
      </c>
      <c r="DF10" s="192">
        <v>3.14</v>
      </c>
      <c r="DG10" s="192">
        <v>4</v>
      </c>
      <c r="DH10" s="192">
        <v>2.75</v>
      </c>
      <c r="DI10" s="192">
        <v>2.73</v>
      </c>
      <c r="DJ10" s="192">
        <v>10.93</v>
      </c>
      <c r="DK10" s="192"/>
      <c r="DL10" s="192">
        <v>4.03</v>
      </c>
      <c r="DM10" s="192"/>
      <c r="DN10" s="192"/>
      <c r="DO10" s="192"/>
      <c r="DP10" s="192"/>
      <c r="DQ10" s="193"/>
      <c r="DR10" s="193"/>
      <c r="DS10" s="193">
        <v>7</v>
      </c>
      <c r="DT10" s="173">
        <f>+SUM(DC10:DS10)</f>
        <v>45.96</v>
      </c>
      <c r="DU10" s="78" t="s">
        <v>54</v>
      </c>
      <c r="DW10" s="79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1"/>
      <c r="EL10" s="81"/>
      <c r="EM10" s="81"/>
      <c r="EN10" s="82">
        <f>+SUM(DW10:EM10)</f>
        <v>0</v>
      </c>
      <c r="EP10" s="5"/>
      <c r="ER10" s="78" t="s">
        <v>54</v>
      </c>
      <c r="ET10" s="80">
        <f>W10+AT10</f>
        <v>0</v>
      </c>
      <c r="EU10" s="80">
        <f>X10+AU10</f>
        <v>0</v>
      </c>
      <c r="EV10" s="80">
        <f>Y10+AV10</f>
        <v>0</v>
      </c>
      <c r="EW10" s="80">
        <f>Z10+AW10</f>
        <v>0</v>
      </c>
      <c r="EX10" s="80">
        <f>AA10+AX10</f>
        <v>0</v>
      </c>
      <c r="EY10" s="80">
        <f>AB10+AY10</f>
        <v>0</v>
      </c>
      <c r="EZ10" s="80">
        <f>AC10+AZ10</f>
        <v>0</v>
      </c>
      <c r="FA10" s="80">
        <f>AD10+BA10</f>
        <v>0</v>
      </c>
      <c r="FB10" s="80">
        <f>AE10+BB10</f>
        <v>0</v>
      </c>
      <c r="FC10" s="80">
        <f>AF10+BC10</f>
        <v>0</v>
      </c>
      <c r="FD10" s="80">
        <f>AG10+BD10</f>
        <v>29.64</v>
      </c>
      <c r="FE10" s="80">
        <f>+AH10+BE10+CR10+EH10</f>
        <v>0</v>
      </c>
      <c r="FF10" s="80">
        <f>+AI10+BF10+CS10+EI10</f>
        <v>0</v>
      </c>
      <c r="FG10" s="80">
        <f>+AJ10+BG10+CT10+EJ10</f>
        <v>0</v>
      </c>
      <c r="FH10" s="80">
        <f>+AK10+BH10+CU10+EK10</f>
        <v>0</v>
      </c>
      <c r="FI10" s="80">
        <f>+AL10+BI10+CV10+EL10</f>
        <v>0</v>
      </c>
      <c r="FJ10" s="80"/>
      <c r="FK10" s="98">
        <f>+SUM(ET10:FJ10)</f>
        <v>29.64</v>
      </c>
      <c r="FM10" s="5"/>
      <c r="FO10" s="78" t="s">
        <v>54</v>
      </c>
      <c r="FQ10" s="152" t="e">
        <f>#REF!+DC10+CG10</f>
        <v>#REF!</v>
      </c>
      <c r="FR10" s="153" t="e">
        <f>#REF!+DD10+CH10</f>
        <v>#REF!</v>
      </c>
      <c r="FS10" s="153" t="e">
        <f>#REF!+DE10+CI10</f>
        <v>#REF!</v>
      </c>
      <c r="FT10" s="153" t="e">
        <f>#REF!+DF10+CJ10</f>
        <v>#REF!</v>
      </c>
      <c r="FU10" s="153" t="e">
        <f>#REF!+DG10+CK10</f>
        <v>#REF!</v>
      </c>
      <c r="FV10" s="153" t="e">
        <f>#REF!+DH10+CL10</f>
        <v>#REF!</v>
      </c>
      <c r="FW10" s="153" t="e">
        <f>#REF!+DI10+CM10</f>
        <v>#REF!</v>
      </c>
      <c r="FX10" s="153" t="e">
        <f>#REF!+DJ10+CN10</f>
        <v>#REF!</v>
      </c>
      <c r="FY10" s="153" t="e">
        <f>#REF!+DK10+CO10</f>
        <v>#REF!</v>
      </c>
      <c r="FZ10" s="153" t="e">
        <f>#REF!+DL10+CP10</f>
        <v>#REF!</v>
      </c>
      <c r="GA10" s="153" t="e">
        <f>#REF!+DM10+CQ10</f>
        <v>#REF!</v>
      </c>
      <c r="GB10" s="153" t="e">
        <f>#REF!+DN10+CR10</f>
        <v>#REF!</v>
      </c>
      <c r="GC10" s="153" t="e">
        <f>#REF!+DO10+CS10</f>
        <v>#REF!</v>
      </c>
      <c r="GD10" s="153" t="e">
        <f>#REF!+DP10+CT10</f>
        <v>#REF!</v>
      </c>
      <c r="GE10" s="153" t="e">
        <f>#REF!+DQ10+CU10</f>
        <v>#REF!</v>
      </c>
      <c r="GF10" s="153" t="e">
        <f>#REF!+DR10+CV10</f>
        <v>#REF!</v>
      </c>
      <c r="GG10" s="154" t="e">
        <f>#REF!+DS10+CW10</f>
        <v>#REF!</v>
      </c>
      <c r="GH10" s="98" t="e">
        <f>+SUM(FQ10:GG10)</f>
        <v>#REF!</v>
      </c>
    </row>
    <row r="11" spans="2:192" x14ac:dyDescent="0.25">
      <c r="B11" s="31" t="s">
        <v>55</v>
      </c>
      <c r="C11" s="31" t="s">
        <v>56</v>
      </c>
      <c r="D11" s="31" t="s">
        <v>57</v>
      </c>
      <c r="G11" s="5"/>
      <c r="I11" s="36"/>
      <c r="J11" s="36"/>
      <c r="K11" s="36"/>
      <c r="L11" s="36"/>
      <c r="M11" s="36"/>
      <c r="N11" s="36"/>
      <c r="O11" s="36"/>
      <c r="P11" s="36"/>
      <c r="Q11" s="36"/>
      <c r="S11" s="5"/>
      <c r="AP11" s="5"/>
      <c r="BL11" s="12"/>
      <c r="BM11" s="11"/>
      <c r="BN11" s="12"/>
      <c r="BO11" s="198"/>
      <c r="BP11" s="198"/>
      <c r="BQ11" s="198"/>
      <c r="BR11" s="198"/>
      <c r="BS11" s="198"/>
      <c r="BT11" s="12"/>
      <c r="BU11" s="221"/>
      <c r="BV11" s="12"/>
      <c r="BW11" s="198"/>
      <c r="BX11" s="198"/>
      <c r="BY11" s="198"/>
      <c r="BZ11" s="198"/>
      <c r="CA11" s="198"/>
      <c r="CC11" s="231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DA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EP11" s="5"/>
      <c r="FM11" s="5"/>
    </row>
    <row r="12" spans="2:192" x14ac:dyDescent="0.25">
      <c r="B12" s="22"/>
      <c r="C12" s="22" t="str">
        <f>IF(ISERROR(I12+1)=TRUE,I12,IF(I12="","",MAX(C11:C$15)+1))</f>
        <v/>
      </c>
      <c r="D12" s="22" t="str">
        <f>IF(I12="","",IF(ISERROR(I12+1)=TRUE,"",1))</f>
        <v/>
      </c>
      <c r="G12" s="5"/>
      <c r="I12" s="112"/>
      <c r="J12" s="113"/>
      <c r="K12" s="113"/>
      <c r="L12" s="113"/>
      <c r="M12" s="113"/>
      <c r="N12" s="113"/>
      <c r="O12" s="113"/>
      <c r="P12" s="113"/>
      <c r="Q12" s="114"/>
      <c r="S12" s="5"/>
      <c r="U12" s="83" t="s">
        <v>58</v>
      </c>
      <c r="V12" s="39"/>
      <c r="W12" s="84">
        <f>+W74</f>
        <v>0</v>
      </c>
      <c r="X12" s="84">
        <f t="shared" ref="X12:AN12" si="0">+X74</f>
        <v>0</v>
      </c>
      <c r="Y12" s="84">
        <f t="shared" si="0"/>
        <v>0</v>
      </c>
      <c r="Z12" s="84">
        <f t="shared" si="0"/>
        <v>0</v>
      </c>
      <c r="AA12" s="84">
        <f t="shared" si="0"/>
        <v>0</v>
      </c>
      <c r="AB12" s="84">
        <f t="shared" si="0"/>
        <v>0</v>
      </c>
      <c r="AC12" s="84">
        <f t="shared" si="0"/>
        <v>0</v>
      </c>
      <c r="AD12" s="84">
        <f t="shared" si="0"/>
        <v>0</v>
      </c>
      <c r="AE12" s="84">
        <f t="shared" si="0"/>
        <v>0</v>
      </c>
      <c r="AF12" s="84">
        <f t="shared" si="0"/>
        <v>0</v>
      </c>
      <c r="AG12" s="84">
        <f t="shared" si="0"/>
        <v>0</v>
      </c>
      <c r="AH12" s="84">
        <f t="shared" si="0"/>
        <v>0</v>
      </c>
      <c r="AI12" s="84">
        <f t="shared" si="0"/>
        <v>0</v>
      </c>
      <c r="AJ12" s="84">
        <f t="shared" si="0"/>
        <v>0</v>
      </c>
      <c r="AK12" s="84">
        <f t="shared" si="0"/>
        <v>0</v>
      </c>
      <c r="AL12" s="84">
        <f t="shared" si="0"/>
        <v>0</v>
      </c>
      <c r="AM12" s="84">
        <f t="shared" si="0"/>
        <v>0</v>
      </c>
      <c r="AN12" s="40">
        <f t="shared" si="0"/>
        <v>0</v>
      </c>
      <c r="AP12" s="5"/>
      <c r="AR12" s="83" t="s">
        <v>58</v>
      </c>
      <c r="AS12" s="39"/>
      <c r="AT12" s="84">
        <f>+AT74</f>
        <v>0</v>
      </c>
      <c r="AU12" s="84">
        <f t="shared" ref="AU12:BK12" si="1">+AU74</f>
        <v>0</v>
      </c>
      <c r="AV12" s="84">
        <f t="shared" si="1"/>
        <v>0</v>
      </c>
      <c r="AW12" s="84">
        <f t="shared" si="1"/>
        <v>0</v>
      </c>
      <c r="AX12" s="84">
        <f t="shared" si="1"/>
        <v>0</v>
      </c>
      <c r="AY12" s="84">
        <f t="shared" si="1"/>
        <v>0</v>
      </c>
      <c r="AZ12" s="84">
        <f t="shared" si="1"/>
        <v>0</v>
      </c>
      <c r="BA12" s="84">
        <f t="shared" si="1"/>
        <v>0</v>
      </c>
      <c r="BB12" s="84">
        <f t="shared" si="1"/>
        <v>0</v>
      </c>
      <c r="BC12" s="84">
        <f t="shared" si="1"/>
        <v>0</v>
      </c>
      <c r="BD12" s="84">
        <f t="shared" si="1"/>
        <v>0</v>
      </c>
      <c r="BE12" s="84">
        <f t="shared" si="1"/>
        <v>0</v>
      </c>
      <c r="BF12" s="84">
        <f t="shared" si="1"/>
        <v>0</v>
      </c>
      <c r="BG12" s="84">
        <f t="shared" si="1"/>
        <v>0</v>
      </c>
      <c r="BH12" s="84">
        <f t="shared" si="1"/>
        <v>0</v>
      </c>
      <c r="BI12" s="84">
        <f t="shared" si="1"/>
        <v>0</v>
      </c>
      <c r="BJ12" s="84">
        <f t="shared" si="1"/>
        <v>0</v>
      </c>
      <c r="BK12" s="40">
        <f t="shared" si="1"/>
        <v>0</v>
      </c>
      <c r="BL12" s="12"/>
      <c r="BM12" s="11"/>
      <c r="BN12" s="12"/>
      <c r="BO12" s="240" t="s">
        <v>58</v>
      </c>
      <c r="BP12" s="198"/>
      <c r="BQ12" s="241">
        <f>+BQ74</f>
        <v>0</v>
      </c>
      <c r="BR12" s="241">
        <f t="shared" ref="BR12:BS12" si="2">+BR74</f>
        <v>0</v>
      </c>
      <c r="BS12" s="242">
        <f t="shared" si="2"/>
        <v>0</v>
      </c>
      <c r="BT12" s="12"/>
      <c r="BU12" s="221"/>
      <c r="BV12" s="12"/>
      <c r="BW12" s="240" t="s">
        <v>58</v>
      </c>
      <c r="BX12" s="198"/>
      <c r="BY12" s="241">
        <f>+BY74</f>
        <v>0</v>
      </c>
      <c r="BZ12" s="241">
        <f t="shared" ref="BZ12:CA12" si="3">+BZ74</f>
        <v>0</v>
      </c>
      <c r="CA12" s="242">
        <f t="shared" si="3"/>
        <v>0</v>
      </c>
      <c r="CC12" s="231"/>
      <c r="CE12" s="83" t="s">
        <v>58</v>
      </c>
      <c r="CF12" s="39"/>
      <c r="CG12" s="176">
        <f>+CG74</f>
        <v>0</v>
      </c>
      <c r="CH12" s="176">
        <f t="shared" ref="CH12:CX12" si="4">+CH74</f>
        <v>0</v>
      </c>
      <c r="CI12" s="176">
        <f t="shared" si="4"/>
        <v>0</v>
      </c>
      <c r="CJ12" s="176">
        <f t="shared" si="4"/>
        <v>0</v>
      </c>
      <c r="CK12" s="176">
        <f t="shared" si="4"/>
        <v>0</v>
      </c>
      <c r="CL12" s="176">
        <f t="shared" si="4"/>
        <v>0</v>
      </c>
      <c r="CM12" s="176">
        <f t="shared" si="4"/>
        <v>0</v>
      </c>
      <c r="CN12" s="176">
        <f t="shared" si="4"/>
        <v>0</v>
      </c>
      <c r="CO12" s="176">
        <f t="shared" si="4"/>
        <v>0</v>
      </c>
      <c r="CP12" s="176">
        <f t="shared" si="4"/>
        <v>0</v>
      </c>
      <c r="CQ12" s="176">
        <f t="shared" si="4"/>
        <v>0</v>
      </c>
      <c r="CR12" s="176">
        <f t="shared" si="4"/>
        <v>0</v>
      </c>
      <c r="CS12" s="176">
        <f t="shared" si="4"/>
        <v>0</v>
      </c>
      <c r="CT12" s="176">
        <f t="shared" si="4"/>
        <v>0</v>
      </c>
      <c r="CU12" s="176">
        <f t="shared" si="4"/>
        <v>0</v>
      </c>
      <c r="CV12" s="176">
        <f t="shared" si="4"/>
        <v>0</v>
      </c>
      <c r="CW12" s="176">
        <f t="shared" si="4"/>
        <v>0</v>
      </c>
      <c r="CX12" s="177">
        <f t="shared" si="4"/>
        <v>0</v>
      </c>
      <c r="DA12" s="175" t="s">
        <v>58</v>
      </c>
      <c r="DB12" s="39"/>
      <c r="DC12" s="176">
        <f>+DC74</f>
        <v>0</v>
      </c>
      <c r="DD12" s="176">
        <f t="shared" ref="DD12:DT12" si="5">+DD74</f>
        <v>0</v>
      </c>
      <c r="DE12" s="176">
        <f t="shared" si="5"/>
        <v>0</v>
      </c>
      <c r="DF12" s="176">
        <f t="shared" si="5"/>
        <v>0</v>
      </c>
      <c r="DG12" s="176">
        <f t="shared" si="5"/>
        <v>0</v>
      </c>
      <c r="DH12" s="176">
        <f t="shared" si="5"/>
        <v>0</v>
      </c>
      <c r="DI12" s="176">
        <f t="shared" si="5"/>
        <v>0</v>
      </c>
      <c r="DJ12" s="176">
        <f t="shared" si="5"/>
        <v>0</v>
      </c>
      <c r="DK12" s="176">
        <f t="shared" si="5"/>
        <v>0</v>
      </c>
      <c r="DL12" s="176">
        <f t="shared" si="5"/>
        <v>0</v>
      </c>
      <c r="DM12" s="176">
        <f t="shared" si="5"/>
        <v>0</v>
      </c>
      <c r="DN12" s="176">
        <f t="shared" si="5"/>
        <v>0</v>
      </c>
      <c r="DO12" s="176">
        <f t="shared" si="5"/>
        <v>0</v>
      </c>
      <c r="DP12" s="176">
        <f t="shared" si="5"/>
        <v>0</v>
      </c>
      <c r="DQ12" s="176">
        <f t="shared" si="5"/>
        <v>0</v>
      </c>
      <c r="DR12" s="176">
        <f t="shared" si="5"/>
        <v>0</v>
      </c>
      <c r="DS12" s="176">
        <f t="shared" si="5"/>
        <v>0</v>
      </c>
      <c r="DT12" s="177">
        <f t="shared" si="5"/>
        <v>0</v>
      </c>
      <c r="DU12" s="83" t="s">
        <v>58</v>
      </c>
      <c r="DV12" s="39"/>
      <c r="DW12" s="84">
        <f>+DW74</f>
        <v>0</v>
      </c>
      <c r="DX12" s="84">
        <f t="shared" ref="DX12:EN12" si="6">+DX74</f>
        <v>0</v>
      </c>
      <c r="DY12" s="84">
        <f t="shared" si="6"/>
        <v>0</v>
      </c>
      <c r="DZ12" s="84">
        <f t="shared" si="6"/>
        <v>0</v>
      </c>
      <c r="EA12" s="84">
        <f t="shared" si="6"/>
        <v>0</v>
      </c>
      <c r="EB12" s="84">
        <f t="shared" si="6"/>
        <v>0</v>
      </c>
      <c r="EC12" s="84">
        <f t="shared" si="6"/>
        <v>0</v>
      </c>
      <c r="ED12" s="84">
        <f t="shared" si="6"/>
        <v>0</v>
      </c>
      <c r="EE12" s="84">
        <f t="shared" si="6"/>
        <v>0</v>
      </c>
      <c r="EF12" s="84">
        <f t="shared" si="6"/>
        <v>0</v>
      </c>
      <c r="EG12" s="84">
        <f t="shared" si="6"/>
        <v>0</v>
      </c>
      <c r="EH12" s="84">
        <f t="shared" si="6"/>
        <v>0</v>
      </c>
      <c r="EI12" s="84">
        <f t="shared" si="6"/>
        <v>0</v>
      </c>
      <c r="EJ12" s="84">
        <f t="shared" si="6"/>
        <v>0</v>
      </c>
      <c r="EK12" s="84">
        <f t="shared" si="6"/>
        <v>0</v>
      </c>
      <c r="EL12" s="84">
        <f t="shared" si="6"/>
        <v>0</v>
      </c>
      <c r="EM12" s="84">
        <f t="shared" si="6"/>
        <v>0</v>
      </c>
      <c r="EN12" s="40">
        <f t="shared" si="6"/>
        <v>0</v>
      </c>
      <c r="EP12" s="5"/>
      <c r="ER12" s="83" t="s">
        <v>58</v>
      </c>
      <c r="ES12" s="39"/>
      <c r="ET12" s="84">
        <f t="shared" ref="ET12:FJ12" si="7">ET$74</f>
        <v>0</v>
      </c>
      <c r="EU12" s="85">
        <f t="shared" si="7"/>
        <v>0</v>
      </c>
      <c r="EV12" s="85">
        <f t="shared" si="7"/>
        <v>0</v>
      </c>
      <c r="EW12" s="85">
        <f t="shared" si="7"/>
        <v>0</v>
      </c>
      <c r="EX12" s="85">
        <f t="shared" si="7"/>
        <v>0</v>
      </c>
      <c r="EY12" s="85">
        <f t="shared" si="7"/>
        <v>0</v>
      </c>
      <c r="EZ12" s="85">
        <f t="shared" si="7"/>
        <v>0</v>
      </c>
      <c r="FA12" s="85">
        <f t="shared" si="7"/>
        <v>0</v>
      </c>
      <c r="FB12" s="85">
        <f t="shared" si="7"/>
        <v>0</v>
      </c>
      <c r="FC12" s="85">
        <f t="shared" si="7"/>
        <v>0</v>
      </c>
      <c r="FD12" s="85">
        <f t="shared" si="7"/>
        <v>0</v>
      </c>
      <c r="FE12" s="85">
        <f t="shared" si="7"/>
        <v>0</v>
      </c>
      <c r="FF12" s="85">
        <f t="shared" si="7"/>
        <v>0</v>
      </c>
      <c r="FG12" s="85">
        <f t="shared" si="7"/>
        <v>0</v>
      </c>
      <c r="FH12" s="85">
        <f t="shared" si="7"/>
        <v>0</v>
      </c>
      <c r="FI12" s="86">
        <f t="shared" si="7"/>
        <v>0</v>
      </c>
      <c r="FJ12" s="86">
        <f t="shared" si="7"/>
        <v>0</v>
      </c>
      <c r="FK12" s="40">
        <f t="shared" ref="FK12" si="8">+FK74</f>
        <v>0</v>
      </c>
      <c r="FM12" s="5"/>
      <c r="FO12" s="83" t="s">
        <v>58</v>
      </c>
      <c r="FP12" s="39"/>
      <c r="FQ12" s="84" t="e">
        <f t="shared" ref="FQ12:GG12" si="9">FQ$74</f>
        <v>#REF!</v>
      </c>
      <c r="FR12" s="85" t="e">
        <f t="shared" si="9"/>
        <v>#REF!</v>
      </c>
      <c r="FS12" s="85" t="e">
        <f t="shared" si="9"/>
        <v>#REF!</v>
      </c>
      <c r="FT12" s="85" t="e">
        <f t="shared" si="9"/>
        <v>#REF!</v>
      </c>
      <c r="FU12" s="85" t="e">
        <f t="shared" si="9"/>
        <v>#REF!</v>
      </c>
      <c r="FV12" s="85" t="e">
        <f t="shared" si="9"/>
        <v>#REF!</v>
      </c>
      <c r="FW12" s="85" t="e">
        <f t="shared" si="9"/>
        <v>#REF!</v>
      </c>
      <c r="FX12" s="85" t="e">
        <f t="shared" si="9"/>
        <v>#REF!</v>
      </c>
      <c r="FY12" s="85" t="e">
        <f t="shared" si="9"/>
        <v>#REF!</v>
      </c>
      <c r="FZ12" s="85" t="e">
        <f t="shared" si="9"/>
        <v>#REF!</v>
      </c>
      <c r="GA12" s="85" t="e">
        <f t="shared" si="9"/>
        <v>#REF!</v>
      </c>
      <c r="GB12" s="85" t="e">
        <f t="shared" si="9"/>
        <v>#REF!</v>
      </c>
      <c r="GC12" s="85" t="e">
        <f t="shared" si="9"/>
        <v>#REF!</v>
      </c>
      <c r="GD12" s="85" t="e">
        <f t="shared" si="9"/>
        <v>#REF!</v>
      </c>
      <c r="GE12" s="85" t="e">
        <f t="shared" si="9"/>
        <v>#REF!</v>
      </c>
      <c r="GF12" s="86" t="e">
        <f t="shared" si="9"/>
        <v>#REF!</v>
      </c>
      <c r="GG12" s="86" t="e">
        <f t="shared" si="9"/>
        <v>#REF!</v>
      </c>
      <c r="GH12" s="40" t="e">
        <f t="shared" ref="GH12" si="10">+GH74</f>
        <v>#REF!</v>
      </c>
    </row>
    <row r="13" spans="2:192" s="12" customFormat="1" x14ac:dyDescent="0.25">
      <c r="B13" s="21"/>
      <c r="C13" s="22" t="str">
        <f>IF(ISERROR(I13+1)=TRUE,I13,IF(I13="","",MAX(C12:C$15)+1))</f>
        <v/>
      </c>
      <c r="D13" s="21" t="str">
        <f t="shared" ref="D13:D31" si="11">IF(I13="","",IF(ISERROR(I13+1)=TRUE,"",1))</f>
        <v/>
      </c>
      <c r="G13"/>
      <c r="S13"/>
      <c r="AP13"/>
      <c r="BO13" s="198"/>
      <c r="BP13" s="198"/>
      <c r="BQ13" s="198"/>
      <c r="BR13" s="198"/>
      <c r="BS13" s="198"/>
      <c r="BW13" s="198"/>
      <c r="BX13" s="198"/>
      <c r="BY13" s="198"/>
      <c r="BZ13" s="198"/>
      <c r="CA13" s="198"/>
      <c r="CB13" s="226"/>
      <c r="CC13" s="226"/>
      <c r="EP13"/>
      <c r="FM13"/>
    </row>
    <row r="14" spans="2:192" customFormat="1" x14ac:dyDescent="0.25">
      <c r="B14" s="8"/>
      <c r="C14" s="7" t="str">
        <f>IF(ISERROR(I14+1)=TRUE,I14,IF(I14="","",MAX(C13:C$15)+1))</f>
        <v>TABLA N°1 - ANEXO PRECIOS</v>
      </c>
      <c r="D14" s="8" t="str">
        <f t="shared" si="11"/>
        <v/>
      </c>
      <c r="G14" s="9"/>
      <c r="H14" s="9"/>
      <c r="I14" s="10" t="s">
        <v>59</v>
      </c>
      <c r="J14" s="10"/>
      <c r="K14" s="10"/>
      <c r="L14" s="10"/>
      <c r="M14" s="10"/>
      <c r="N14" s="10"/>
      <c r="O14" s="10"/>
      <c r="P14" s="10"/>
      <c r="Q14" s="10"/>
      <c r="R14" s="10"/>
      <c r="S14" s="9"/>
      <c r="U14" s="9"/>
      <c r="V14" s="9"/>
      <c r="W14" s="9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9"/>
      <c r="AI14" s="9"/>
      <c r="AJ14" s="9"/>
      <c r="AK14" s="9"/>
      <c r="AL14" s="9"/>
      <c r="AM14" s="9"/>
      <c r="AN14" s="9"/>
      <c r="AP14" s="9"/>
      <c r="AR14" s="9"/>
      <c r="AS14" s="9"/>
      <c r="AT14" s="9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9"/>
      <c r="BF14" s="9"/>
      <c r="BG14" s="9"/>
      <c r="BH14" s="9"/>
      <c r="BI14" s="9"/>
      <c r="BJ14" s="9"/>
      <c r="BK14" s="9"/>
      <c r="BL14" s="12"/>
      <c r="BM14" s="221"/>
      <c r="BN14" s="12"/>
      <c r="BO14" s="243"/>
      <c r="BP14" s="243"/>
      <c r="BQ14" s="243"/>
      <c r="BR14" s="243"/>
      <c r="BS14" s="243"/>
      <c r="BT14" s="12"/>
      <c r="BU14" s="221"/>
      <c r="BV14" s="12"/>
      <c r="BW14" s="243"/>
      <c r="BX14" s="243"/>
      <c r="BY14" s="243"/>
      <c r="BZ14" s="243"/>
      <c r="CA14" s="243"/>
      <c r="CB14" s="228"/>
      <c r="CC14" s="231"/>
      <c r="CE14" s="9"/>
      <c r="CF14" s="9"/>
      <c r="CG14" s="9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9"/>
      <c r="CS14" s="9"/>
      <c r="CT14" s="9"/>
      <c r="CU14" s="9"/>
      <c r="CV14" s="9"/>
      <c r="CW14" s="9"/>
      <c r="CX14" s="9"/>
      <c r="DA14" s="9"/>
      <c r="DB14" s="9"/>
      <c r="DC14" s="9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9"/>
      <c r="EI14" s="9"/>
      <c r="EJ14" s="9"/>
      <c r="EK14" s="9"/>
      <c r="EL14" s="9"/>
      <c r="EM14" s="9"/>
      <c r="EN14" s="9"/>
      <c r="EP14" s="9"/>
      <c r="ER14" s="9"/>
      <c r="ES14" s="9"/>
      <c r="ET14" s="9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9"/>
      <c r="FF14" s="9"/>
      <c r="FG14" s="9"/>
      <c r="FH14" s="9"/>
      <c r="FI14" s="9"/>
      <c r="FJ14" s="9"/>
      <c r="FK14" s="9"/>
      <c r="FM14" s="9"/>
      <c r="FO14" s="9"/>
      <c r="FP14" s="9"/>
      <c r="FQ14" s="9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9"/>
      <c r="GC14" s="9"/>
      <c r="GD14" s="9"/>
      <c r="GE14" s="9"/>
      <c r="GF14" s="9"/>
      <c r="GG14" s="9"/>
      <c r="GH14" s="9"/>
    </row>
    <row r="15" spans="2:192" s="12" customFormat="1" x14ac:dyDescent="0.25">
      <c r="B15" s="21"/>
      <c r="C15" s="22" t="str">
        <f>IF(ISERROR(I15+1)=TRUE,I15,IF(I15="","",MAX(C14:C$15)+1))</f>
        <v/>
      </c>
      <c r="D15" s="21" t="str">
        <f t="shared" si="11"/>
        <v/>
      </c>
      <c r="G15" s="9"/>
      <c r="I15" s="12" t="s">
        <v>60</v>
      </c>
      <c r="S15" s="9"/>
      <c r="AP15" s="9"/>
      <c r="BO15" s="198"/>
      <c r="BP15" s="198"/>
      <c r="BQ15" s="198"/>
      <c r="BR15" s="198"/>
      <c r="BS15" s="198"/>
      <c r="BW15" s="198"/>
      <c r="BX15" s="198"/>
      <c r="BY15" s="198"/>
      <c r="BZ15" s="198"/>
      <c r="CA15" s="198"/>
      <c r="CB15" s="228"/>
      <c r="CC15" s="228"/>
      <c r="EP15" s="9"/>
      <c r="FM15" s="9"/>
    </row>
    <row r="16" spans="2:192" x14ac:dyDescent="0.25">
      <c r="B16" s="22"/>
      <c r="C16" s="22" t="str">
        <f>IF(ISERROR(I16+1)=TRUE,I16,IF(I16="","",MAX(C$15:C15)+1))</f>
        <v/>
      </c>
      <c r="D16" s="22" t="str">
        <f t="shared" si="11"/>
        <v/>
      </c>
      <c r="E16" s="12"/>
      <c r="G16" s="9"/>
      <c r="I16" s="13"/>
      <c r="J16" s="13"/>
      <c r="K16" s="13"/>
      <c r="L16" s="13"/>
      <c r="M16" s="13"/>
      <c r="N16" s="13"/>
      <c r="O16" s="13"/>
      <c r="P16" s="13"/>
      <c r="Q16" s="13"/>
      <c r="S16" s="9"/>
      <c r="AP16" s="9"/>
      <c r="BL16" s="12"/>
      <c r="BM16" s="221"/>
      <c r="BN16" s="12"/>
      <c r="BO16" s="198"/>
      <c r="BP16" s="198"/>
      <c r="BQ16" s="198"/>
      <c r="BR16" s="198"/>
      <c r="BS16" s="198"/>
      <c r="BT16" s="12"/>
      <c r="BU16" s="221"/>
      <c r="BV16" s="12"/>
      <c r="BW16" s="198"/>
      <c r="BX16" s="198"/>
      <c r="BY16" s="198"/>
      <c r="BZ16" s="198"/>
      <c r="CA16" s="198"/>
      <c r="CC16" s="231"/>
      <c r="EP16" s="9"/>
      <c r="FM16" s="9"/>
    </row>
    <row r="17" spans="2:192" x14ac:dyDescent="0.25">
      <c r="B17" s="22"/>
      <c r="C17" s="22" t="str">
        <f>IF(ISERROR(I17+1)=TRUE,I17,IF(I17="","",MAX(C$15:C16)+1))</f>
        <v/>
      </c>
      <c r="D17" s="22" t="str">
        <f t="shared" si="11"/>
        <v/>
      </c>
      <c r="E17" s="12"/>
      <c r="G17" s="9"/>
      <c r="I17" s="18" t="s">
        <v>60</v>
      </c>
      <c r="S17" s="9"/>
      <c r="AP17" s="9"/>
      <c r="BL17" s="12"/>
      <c r="BM17" s="221"/>
      <c r="BN17" s="12"/>
      <c r="BO17" s="198"/>
      <c r="BP17" s="198"/>
      <c r="BQ17" s="251"/>
      <c r="BR17" s="198"/>
      <c r="BS17" s="198"/>
      <c r="BT17" s="12"/>
      <c r="BU17" s="221"/>
      <c r="BV17" s="12"/>
      <c r="BW17" s="198"/>
      <c r="BX17" s="198"/>
      <c r="BY17" s="198"/>
      <c r="BZ17" s="198"/>
      <c r="CA17" s="198"/>
      <c r="CC17" s="231"/>
      <c r="EP17" s="9"/>
      <c r="FM17" s="9"/>
    </row>
    <row r="18" spans="2:192" x14ac:dyDescent="0.25">
      <c r="B18" s="22"/>
      <c r="C18" s="22">
        <f>IF(ISERROR(I18+1)=TRUE,I18,IF(I18="","",MAX(C$15:C17)+1))</f>
        <v>1</v>
      </c>
      <c r="D18" s="22">
        <f t="shared" si="11"/>
        <v>1</v>
      </c>
      <c r="E18" s="12"/>
      <c r="G18" s="9"/>
      <c r="I18" s="116">
        <v>1</v>
      </c>
      <c r="J18" s="117" t="s">
        <v>102</v>
      </c>
      <c r="K18" s="117"/>
      <c r="L18" s="117"/>
      <c r="M18" s="117"/>
      <c r="N18" s="117"/>
      <c r="O18" s="117"/>
      <c r="P18" s="118" t="s">
        <v>61</v>
      </c>
      <c r="Q18" s="316"/>
      <c r="S18" s="9"/>
      <c r="U18" s="100"/>
      <c r="W18" s="156"/>
      <c r="X18" s="102">
        <f t="shared" ref="X18:AM18" si="12">+X10*24</f>
        <v>0</v>
      </c>
      <c r="Y18" s="102">
        <f t="shared" si="12"/>
        <v>0</v>
      </c>
      <c r="Z18" s="102">
        <f t="shared" si="12"/>
        <v>0</v>
      </c>
      <c r="AA18" s="102">
        <f t="shared" si="12"/>
        <v>0</v>
      </c>
      <c r="AB18" s="102">
        <f t="shared" si="12"/>
        <v>0</v>
      </c>
      <c r="AC18" s="102">
        <f t="shared" si="12"/>
        <v>0</v>
      </c>
      <c r="AD18" s="102">
        <f t="shared" si="12"/>
        <v>0</v>
      </c>
      <c r="AE18" s="102">
        <f t="shared" si="12"/>
        <v>0</v>
      </c>
      <c r="AF18" s="102">
        <f t="shared" si="12"/>
        <v>0</v>
      </c>
      <c r="AG18" s="102">
        <f>+AG10*24</f>
        <v>355.68</v>
      </c>
      <c r="AH18" s="102">
        <f t="shared" si="12"/>
        <v>0</v>
      </c>
      <c r="AI18" s="102">
        <f t="shared" si="12"/>
        <v>0</v>
      </c>
      <c r="AJ18" s="102">
        <f t="shared" si="12"/>
        <v>0</v>
      </c>
      <c r="AK18" s="103">
        <f t="shared" si="12"/>
        <v>0</v>
      </c>
      <c r="AL18" s="103">
        <f t="shared" si="12"/>
        <v>0</v>
      </c>
      <c r="AM18" s="103">
        <f t="shared" si="12"/>
        <v>0</v>
      </c>
      <c r="AN18" s="104">
        <f t="shared" ref="AN18:AN73" si="13">SUM(W18:AM18)*$Q18</f>
        <v>0</v>
      </c>
      <c r="AP18" s="9"/>
      <c r="AR18" s="100"/>
      <c r="AT18" s="102">
        <v>0</v>
      </c>
      <c r="AU18" s="102">
        <f t="shared" ref="AU18:BJ18" si="14">+AU10*24</f>
        <v>0</v>
      </c>
      <c r="AV18" s="102">
        <f t="shared" si="14"/>
        <v>0</v>
      </c>
      <c r="AW18" s="102">
        <f t="shared" si="14"/>
        <v>0</v>
      </c>
      <c r="AX18" s="102">
        <f t="shared" si="14"/>
        <v>0</v>
      </c>
      <c r="AY18" s="102">
        <f t="shared" si="14"/>
        <v>0</v>
      </c>
      <c r="AZ18" s="102">
        <f t="shared" si="14"/>
        <v>0</v>
      </c>
      <c r="BA18" s="102">
        <f t="shared" si="14"/>
        <v>0</v>
      </c>
      <c r="BB18" s="102">
        <f t="shared" si="14"/>
        <v>0</v>
      </c>
      <c r="BC18" s="102">
        <f t="shared" si="14"/>
        <v>0</v>
      </c>
      <c r="BD18" s="102">
        <f>+BD10*24</f>
        <v>355.68</v>
      </c>
      <c r="BE18" s="102">
        <f t="shared" si="14"/>
        <v>0</v>
      </c>
      <c r="BF18" s="102">
        <f t="shared" si="14"/>
        <v>0</v>
      </c>
      <c r="BG18" s="102">
        <f t="shared" si="14"/>
        <v>0</v>
      </c>
      <c r="BH18" s="103">
        <f t="shared" si="14"/>
        <v>0</v>
      </c>
      <c r="BI18" s="103">
        <f t="shared" si="14"/>
        <v>0</v>
      </c>
      <c r="BJ18" s="103">
        <f t="shared" si="14"/>
        <v>0</v>
      </c>
      <c r="BK18" s="104">
        <f t="shared" ref="BK18:BK31" si="15">SUM(AT18:BJ18)*$Q18</f>
        <v>0</v>
      </c>
      <c r="BL18" s="12"/>
      <c r="BM18" s="221"/>
      <c r="BN18" s="12"/>
      <c r="BO18" s="209"/>
      <c r="BP18" s="198"/>
      <c r="BQ18" s="252"/>
      <c r="BR18" s="245">
        <f>+BR10*24</f>
        <v>355.68</v>
      </c>
      <c r="BS18" s="246">
        <f>SUM(BQ18:BR18)*$Q18</f>
        <v>0</v>
      </c>
      <c r="BT18" s="12"/>
      <c r="BU18" s="221"/>
      <c r="BV18" s="12"/>
      <c r="BW18" s="209"/>
      <c r="BX18" s="198"/>
      <c r="BY18" s="244"/>
      <c r="BZ18" s="245">
        <f>+BZ10*24</f>
        <v>355.68</v>
      </c>
      <c r="CA18" s="246">
        <f>SUM(BY18:BZ18)*$Q18</f>
        <v>0</v>
      </c>
      <c r="CC18" s="231"/>
      <c r="CE18" s="178"/>
      <c r="CG18" s="180">
        <v>0</v>
      </c>
      <c r="CH18" s="181">
        <f t="shared" ref="CH18:CW18" si="16">+CH10*24</f>
        <v>38.400000000000006</v>
      </c>
      <c r="CI18" s="181">
        <f t="shared" si="16"/>
        <v>53.04</v>
      </c>
      <c r="CJ18" s="181">
        <f t="shared" si="16"/>
        <v>66.960000000000008</v>
      </c>
      <c r="CK18" s="181">
        <f t="shared" si="16"/>
        <v>66.960000000000008</v>
      </c>
      <c r="CL18" s="181">
        <f t="shared" si="16"/>
        <v>111.60000000000001</v>
      </c>
      <c r="CM18" s="181">
        <f t="shared" si="16"/>
        <v>76.08</v>
      </c>
      <c r="CN18" s="181">
        <f t="shared" si="16"/>
        <v>175.92000000000002</v>
      </c>
      <c r="CO18" s="181">
        <f t="shared" si="16"/>
        <v>120</v>
      </c>
      <c r="CP18" s="181">
        <f t="shared" si="16"/>
        <v>108.24</v>
      </c>
      <c r="CQ18" s="181">
        <f t="shared" si="16"/>
        <v>0</v>
      </c>
      <c r="CR18" s="181">
        <f t="shared" si="16"/>
        <v>0</v>
      </c>
      <c r="CS18" s="181">
        <f t="shared" si="16"/>
        <v>0</v>
      </c>
      <c r="CT18" s="181">
        <f t="shared" si="16"/>
        <v>0</v>
      </c>
      <c r="CU18" s="182">
        <f t="shared" si="16"/>
        <v>0</v>
      </c>
      <c r="CV18" s="182">
        <f t="shared" si="16"/>
        <v>0</v>
      </c>
      <c r="CW18" s="182">
        <f t="shared" si="16"/>
        <v>168</v>
      </c>
      <c r="CX18" s="179">
        <f t="shared" ref="CX18:CX31" si="17">SUM(CG18:CW18)*$Q18</f>
        <v>0</v>
      </c>
      <c r="DA18" s="178"/>
      <c r="DC18" s="181">
        <v>0</v>
      </c>
      <c r="DD18" s="181">
        <f t="shared" ref="DD18:DS18" si="18">+DD10*24</f>
        <v>30.96</v>
      </c>
      <c r="DE18" s="181">
        <f t="shared" si="18"/>
        <v>50.16</v>
      </c>
      <c r="DF18" s="181">
        <f t="shared" si="18"/>
        <v>75.36</v>
      </c>
      <c r="DG18" s="181">
        <f t="shared" si="18"/>
        <v>96</v>
      </c>
      <c r="DH18" s="181">
        <f t="shared" si="18"/>
        <v>66</v>
      </c>
      <c r="DI18" s="181">
        <f t="shared" si="18"/>
        <v>65.52</v>
      </c>
      <c r="DJ18" s="181">
        <f t="shared" si="18"/>
        <v>262.32</v>
      </c>
      <c r="DK18" s="181">
        <f t="shared" si="18"/>
        <v>0</v>
      </c>
      <c r="DL18" s="181">
        <f t="shared" si="18"/>
        <v>96.72</v>
      </c>
      <c r="DM18" s="181">
        <f t="shared" si="18"/>
        <v>0</v>
      </c>
      <c r="DN18" s="181">
        <f t="shared" si="18"/>
        <v>0</v>
      </c>
      <c r="DO18" s="181">
        <f t="shared" si="18"/>
        <v>0</v>
      </c>
      <c r="DP18" s="181">
        <f t="shared" si="18"/>
        <v>0</v>
      </c>
      <c r="DQ18" s="182">
        <f t="shared" si="18"/>
        <v>0</v>
      </c>
      <c r="DR18" s="182">
        <f t="shared" si="18"/>
        <v>0</v>
      </c>
      <c r="DS18" s="182">
        <f t="shared" si="18"/>
        <v>168</v>
      </c>
      <c r="DT18" s="179">
        <f t="shared" ref="DT18:DT31" si="19">SUM(DC18:DS18)*$Q18</f>
        <v>0</v>
      </c>
      <c r="DU18" s="100"/>
      <c r="DW18" s="101"/>
      <c r="DX18" s="102">
        <f t="shared" ref="DX18:EM18" si="20">+DX10*24</f>
        <v>0</v>
      </c>
      <c r="DY18" s="102">
        <f t="shared" si="20"/>
        <v>0</v>
      </c>
      <c r="DZ18" s="102">
        <f t="shared" si="20"/>
        <v>0</v>
      </c>
      <c r="EA18" s="102">
        <f t="shared" si="20"/>
        <v>0</v>
      </c>
      <c r="EB18" s="102">
        <f t="shared" si="20"/>
        <v>0</v>
      </c>
      <c r="EC18" s="102">
        <f t="shared" si="20"/>
        <v>0</v>
      </c>
      <c r="ED18" s="102">
        <f t="shared" si="20"/>
        <v>0</v>
      </c>
      <c r="EE18" s="102">
        <f t="shared" si="20"/>
        <v>0</v>
      </c>
      <c r="EF18" s="102">
        <f t="shared" si="20"/>
        <v>0</v>
      </c>
      <c r="EG18" s="102">
        <f t="shared" si="20"/>
        <v>0</v>
      </c>
      <c r="EH18" s="102">
        <f t="shared" si="20"/>
        <v>0</v>
      </c>
      <c r="EI18" s="102">
        <f t="shared" si="20"/>
        <v>0</v>
      </c>
      <c r="EJ18" s="102">
        <f t="shared" si="20"/>
        <v>0</v>
      </c>
      <c r="EK18" s="103">
        <f t="shared" si="20"/>
        <v>0</v>
      </c>
      <c r="EL18" s="103">
        <f t="shared" si="20"/>
        <v>0</v>
      </c>
      <c r="EM18" s="103">
        <f t="shared" si="20"/>
        <v>0</v>
      </c>
      <c r="EN18" s="104">
        <f t="shared" ref="EN18:EN73" si="21">SUM(DW18:EM18)*$Q18</f>
        <v>0</v>
      </c>
      <c r="EP18" s="9"/>
      <c r="ER18" s="100"/>
      <c r="ET18" s="158">
        <f>W18+AT18</f>
        <v>0</v>
      </c>
      <c r="EU18" s="132">
        <f>X18+AU18</f>
        <v>0</v>
      </c>
      <c r="EV18" s="132">
        <f>Y18+AV18</f>
        <v>0</v>
      </c>
      <c r="EW18" s="132">
        <f>Z18+AW18</f>
        <v>0</v>
      </c>
      <c r="EX18" s="132">
        <f>AA18+AX18</f>
        <v>0</v>
      </c>
      <c r="EY18" s="132">
        <f>AB18+AY18</f>
        <v>0</v>
      </c>
      <c r="EZ18" s="132">
        <f>AC18+AZ18</f>
        <v>0</v>
      </c>
      <c r="FA18" s="132">
        <f>AD18+BA18</f>
        <v>0</v>
      </c>
      <c r="FB18" s="132">
        <f>AE18+BB18</f>
        <v>0</v>
      </c>
      <c r="FC18" s="132">
        <f>AF18+BC18</f>
        <v>0</v>
      </c>
      <c r="FD18" s="132">
        <f>AG18+BD18</f>
        <v>711.36</v>
      </c>
      <c r="FE18" s="132">
        <f>AH18+BE18</f>
        <v>0</v>
      </c>
      <c r="FF18" s="132">
        <f>AI18+BF18</f>
        <v>0</v>
      </c>
      <c r="FG18" s="132">
        <f>AJ18+BG18</f>
        <v>0</v>
      </c>
      <c r="FH18" s="132">
        <f>AK18+BH18</f>
        <v>0</v>
      </c>
      <c r="FI18" s="132">
        <f>AL18+BI18</f>
        <v>0</v>
      </c>
      <c r="FJ18" s="133">
        <f>AM18+BJ18</f>
        <v>0</v>
      </c>
      <c r="FK18" s="128">
        <f t="shared" ref="FK18:FK73" si="22">SUM(ET18:FJ18)*$Q18</f>
        <v>0</v>
      </c>
      <c r="FM18" s="9"/>
      <c r="FO18" s="100"/>
      <c r="FQ18" s="158" t="e">
        <f>#REF!+DC18+CG18</f>
        <v>#REF!</v>
      </c>
      <c r="FR18" s="132" t="e">
        <f>#REF!+DD18+CH18</f>
        <v>#REF!</v>
      </c>
      <c r="FS18" s="132" t="e">
        <f>#REF!+DE18+CI18</f>
        <v>#REF!</v>
      </c>
      <c r="FT18" s="132" t="e">
        <f>#REF!+DF18+CJ18</f>
        <v>#REF!</v>
      </c>
      <c r="FU18" s="132" t="e">
        <f>#REF!+DG18+CK18</f>
        <v>#REF!</v>
      </c>
      <c r="FV18" s="132" t="e">
        <f>#REF!+DH18+CL18</f>
        <v>#REF!</v>
      </c>
      <c r="FW18" s="132" t="e">
        <f>#REF!+DI18+CM18</f>
        <v>#REF!</v>
      </c>
      <c r="FX18" s="132" t="e">
        <f>#REF!+DJ18+CN18</f>
        <v>#REF!</v>
      </c>
      <c r="FY18" s="132" t="e">
        <f>#REF!+DK18+CO18</f>
        <v>#REF!</v>
      </c>
      <c r="FZ18" s="132" t="e">
        <f>#REF!+DL18+CP18</f>
        <v>#REF!</v>
      </c>
      <c r="GA18" s="132" t="e">
        <f>#REF!+DM18+CQ18</f>
        <v>#REF!</v>
      </c>
      <c r="GB18" s="132" t="e">
        <f>#REF!+DN18+CR18</f>
        <v>#REF!</v>
      </c>
      <c r="GC18" s="132" t="e">
        <f>#REF!+DO18+CS18</f>
        <v>#REF!</v>
      </c>
      <c r="GD18" s="132" t="e">
        <f>#REF!+DP18+CT18</f>
        <v>#REF!</v>
      </c>
      <c r="GE18" s="132" t="e">
        <f>#REF!+DQ18+CU18</f>
        <v>#REF!</v>
      </c>
      <c r="GF18" s="132" t="e">
        <f>#REF!+DR18+CV18</f>
        <v>#REF!</v>
      </c>
      <c r="GG18" s="155" t="e">
        <f>#REF!+DS18+CW18</f>
        <v>#REF!</v>
      </c>
      <c r="GH18" s="128" t="e">
        <f t="shared" ref="GH18:GH73" si="23">SUM(FQ18:GG18)*$Q18</f>
        <v>#REF!</v>
      </c>
      <c r="GJ18" s="99" t="e">
        <f>GH18+FK18</f>
        <v>#REF!</v>
      </c>
    </row>
    <row r="19" spans="2:192" x14ac:dyDescent="0.25">
      <c r="B19" s="22"/>
      <c r="C19" s="22"/>
      <c r="D19" s="22"/>
      <c r="E19" s="12"/>
      <c r="G19" s="9"/>
      <c r="I19" s="261"/>
      <c r="J19" s="295" t="s">
        <v>139</v>
      </c>
      <c r="K19" s="296"/>
      <c r="L19" s="296"/>
      <c r="M19" s="296"/>
      <c r="N19" s="296"/>
      <c r="O19" s="297"/>
      <c r="P19" s="262" t="s">
        <v>61</v>
      </c>
      <c r="Q19" s="317"/>
      <c r="S19" s="9"/>
      <c r="U19" s="263"/>
      <c r="W19" s="157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5"/>
      <c r="AL19" s="265"/>
      <c r="AM19" s="265"/>
      <c r="AN19" s="109">
        <f t="shared" si="13"/>
        <v>0</v>
      </c>
      <c r="AP19" s="9"/>
      <c r="AR19" s="263"/>
      <c r="AT19" s="106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5"/>
      <c r="BI19" s="265"/>
      <c r="BJ19" s="265"/>
      <c r="BK19" s="109">
        <f t="shared" si="15"/>
        <v>0</v>
      </c>
      <c r="BL19" s="12"/>
      <c r="BM19" s="221"/>
      <c r="BN19" s="12"/>
      <c r="BO19" s="267"/>
      <c r="BP19" s="198"/>
      <c r="BQ19" s="252"/>
      <c r="BR19" s="268"/>
      <c r="BS19" s="248">
        <f t="shared" ref="BS19:BS73" si="24">SUM(BQ19:BR19)*$Q19</f>
        <v>0</v>
      </c>
      <c r="BT19" s="12"/>
      <c r="BU19" s="221"/>
      <c r="BV19" s="12"/>
      <c r="BW19" s="267"/>
      <c r="BX19" s="198"/>
      <c r="BY19" s="244"/>
      <c r="BZ19" s="268"/>
      <c r="CA19" s="248">
        <f t="shared" ref="CA19:CA73" si="25">SUM(BY19:BZ19)*$Q19</f>
        <v>0</v>
      </c>
      <c r="CC19" s="231"/>
      <c r="CE19" s="269"/>
      <c r="CG19" s="189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1"/>
      <c r="CV19" s="271"/>
      <c r="CW19" s="271"/>
      <c r="CX19" s="187">
        <f t="shared" si="17"/>
        <v>0</v>
      </c>
      <c r="DA19" s="269"/>
      <c r="DC19" s="195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1"/>
      <c r="DR19" s="271"/>
      <c r="DS19" s="271"/>
      <c r="DT19" s="187">
        <f t="shared" si="19"/>
        <v>0</v>
      </c>
      <c r="DU19" s="263"/>
      <c r="DW19" s="272"/>
      <c r="DX19" s="264"/>
      <c r="DY19" s="264"/>
      <c r="DZ19" s="264"/>
      <c r="EA19" s="264"/>
      <c r="EB19" s="264"/>
      <c r="EC19" s="264"/>
      <c r="ED19" s="264"/>
      <c r="EE19" s="264"/>
      <c r="EF19" s="264"/>
      <c r="EG19" s="264"/>
      <c r="EH19" s="264"/>
      <c r="EI19" s="264"/>
      <c r="EJ19" s="264"/>
      <c r="EK19" s="265"/>
      <c r="EL19" s="265"/>
      <c r="EM19" s="265"/>
      <c r="EN19" s="266"/>
      <c r="EP19" s="9"/>
      <c r="ER19" s="263"/>
      <c r="ET19" s="273"/>
      <c r="EU19" s="264"/>
      <c r="EV19" s="264"/>
      <c r="EW19" s="264"/>
      <c r="EX19" s="264"/>
      <c r="EY19" s="264"/>
      <c r="EZ19" s="264"/>
      <c r="FA19" s="264"/>
      <c r="FB19" s="264"/>
      <c r="FC19" s="264"/>
      <c r="FD19" s="264"/>
      <c r="FE19" s="264"/>
      <c r="FF19" s="264"/>
      <c r="FG19" s="264"/>
      <c r="FH19" s="264"/>
      <c r="FI19" s="265"/>
      <c r="FJ19" s="274"/>
      <c r="FK19" s="275"/>
      <c r="FM19" s="9"/>
      <c r="FO19" s="263"/>
      <c r="FQ19" s="273"/>
      <c r="FR19" s="264"/>
      <c r="FS19" s="264"/>
      <c r="FT19" s="264"/>
      <c r="FU19" s="264"/>
      <c r="FV19" s="264"/>
      <c r="FW19" s="264"/>
      <c r="FX19" s="264"/>
      <c r="FY19" s="264"/>
      <c r="FZ19" s="264"/>
      <c r="GA19" s="264"/>
      <c r="GB19" s="264"/>
      <c r="GC19" s="264"/>
      <c r="GD19" s="264"/>
      <c r="GE19" s="264"/>
      <c r="GF19" s="264"/>
      <c r="GG19" s="276"/>
      <c r="GH19" s="275"/>
      <c r="GJ19" s="99"/>
    </row>
    <row r="20" spans="2:192" x14ac:dyDescent="0.25">
      <c r="B20" s="22"/>
      <c r="C20" s="22">
        <f>IF(ISERROR(I20+1)=TRUE,I20,IF(I20="","",MAX(C$15:C18)+1))</f>
        <v>2</v>
      </c>
      <c r="D20" s="22">
        <f t="shared" si="11"/>
        <v>1</v>
      </c>
      <c r="E20" s="12"/>
      <c r="G20" s="9"/>
      <c r="I20" s="119">
        <v>2</v>
      </c>
      <c r="J20" s="120" t="s">
        <v>103</v>
      </c>
      <c r="K20" s="120"/>
      <c r="L20" s="120"/>
      <c r="M20" s="120"/>
      <c r="N20" s="120"/>
      <c r="O20" s="120"/>
      <c r="P20" s="121" t="s">
        <v>61</v>
      </c>
      <c r="Q20" s="111">
        <f>0.95*Q18</f>
        <v>0</v>
      </c>
      <c r="S20" s="9"/>
      <c r="U20" s="105"/>
      <c r="W20" s="15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8"/>
      <c r="AL20" s="108"/>
      <c r="AM20" s="108"/>
      <c r="AN20" s="109">
        <f t="shared" si="13"/>
        <v>0</v>
      </c>
      <c r="AP20" s="9"/>
      <c r="AR20" s="105"/>
      <c r="AT20" s="106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8"/>
      <c r="BI20" s="108"/>
      <c r="BJ20" s="108"/>
      <c r="BK20" s="109">
        <f t="shared" si="15"/>
        <v>0</v>
      </c>
      <c r="BL20" s="12"/>
      <c r="BM20" s="221"/>
      <c r="BN20" s="12"/>
      <c r="BO20" s="210"/>
      <c r="BP20" s="198"/>
      <c r="BQ20" s="244"/>
      <c r="BR20" s="247"/>
      <c r="BS20" s="248">
        <f t="shared" si="24"/>
        <v>0</v>
      </c>
      <c r="BT20" s="12"/>
      <c r="BU20" s="221"/>
      <c r="BV20" s="12"/>
      <c r="BW20" s="210"/>
      <c r="BX20" s="198"/>
      <c r="BY20" s="244"/>
      <c r="BZ20" s="247"/>
      <c r="CA20" s="248">
        <f t="shared" si="25"/>
        <v>0</v>
      </c>
      <c r="CC20" s="231"/>
      <c r="CE20" s="183"/>
      <c r="CG20" s="189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1"/>
      <c r="CV20" s="191"/>
      <c r="CW20" s="191"/>
      <c r="CX20" s="187">
        <f t="shared" si="17"/>
        <v>0</v>
      </c>
      <c r="DA20" s="183"/>
      <c r="DC20" s="195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1"/>
      <c r="DR20" s="191"/>
      <c r="DS20" s="191"/>
      <c r="DT20" s="187">
        <f t="shared" si="19"/>
        <v>0</v>
      </c>
      <c r="DU20" s="105"/>
      <c r="DW20" s="106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8"/>
      <c r="EL20" s="108"/>
      <c r="EM20" s="108"/>
      <c r="EN20" s="109">
        <f t="shared" si="21"/>
        <v>0</v>
      </c>
      <c r="EP20" s="9"/>
      <c r="ER20" s="105"/>
      <c r="ET20" s="159">
        <f>W20+AT20</f>
        <v>0</v>
      </c>
      <c r="EU20" s="107">
        <f>X20+AU20</f>
        <v>0</v>
      </c>
      <c r="EV20" s="107">
        <f>Y20+AV20</f>
        <v>0</v>
      </c>
      <c r="EW20" s="107">
        <f>Z20+AW20</f>
        <v>0</v>
      </c>
      <c r="EX20" s="107">
        <f>AA20+AX20</f>
        <v>0</v>
      </c>
      <c r="EY20" s="107">
        <f>AB20+AY20</f>
        <v>0</v>
      </c>
      <c r="EZ20" s="107">
        <f>AC20+AZ20</f>
        <v>0</v>
      </c>
      <c r="FA20" s="107">
        <f>AD20+BA20</f>
        <v>0</v>
      </c>
      <c r="FB20" s="107">
        <f>AE20+BB20</f>
        <v>0</v>
      </c>
      <c r="FC20" s="107">
        <f>AF20+BC20</f>
        <v>0</v>
      </c>
      <c r="FD20" s="107">
        <f>AG20+BD20</f>
        <v>0</v>
      </c>
      <c r="FE20" s="107">
        <f>AH20+BE20</f>
        <v>0</v>
      </c>
      <c r="FF20" s="107">
        <f>AI20+BF20</f>
        <v>0</v>
      </c>
      <c r="FG20" s="107">
        <f>AJ20+BG20</f>
        <v>0</v>
      </c>
      <c r="FH20" s="107">
        <f>AK20+BH20</f>
        <v>0</v>
      </c>
      <c r="FI20" s="108">
        <f>AL20+BI20</f>
        <v>0</v>
      </c>
      <c r="FJ20" s="134">
        <f>AM20+BJ20</f>
        <v>0</v>
      </c>
      <c r="FK20" s="129">
        <f t="shared" si="22"/>
        <v>0</v>
      </c>
      <c r="FM20" s="9"/>
      <c r="FO20" s="105"/>
      <c r="FQ20" s="159" t="e">
        <f>#REF!+DC20+CG20</f>
        <v>#REF!</v>
      </c>
      <c r="FR20" s="107" t="e">
        <f>#REF!+DD20+CH20</f>
        <v>#REF!</v>
      </c>
      <c r="FS20" s="107" t="e">
        <f>#REF!+DE20+CI20</f>
        <v>#REF!</v>
      </c>
      <c r="FT20" s="107" t="e">
        <f>#REF!+DF20+CJ20</f>
        <v>#REF!</v>
      </c>
      <c r="FU20" s="107" t="e">
        <f>#REF!+DG20+CK20</f>
        <v>#REF!</v>
      </c>
      <c r="FV20" s="107" t="e">
        <f>#REF!+DH20+CL20</f>
        <v>#REF!</v>
      </c>
      <c r="FW20" s="107" t="e">
        <f>#REF!+DI20+CM20</f>
        <v>#REF!</v>
      </c>
      <c r="FX20" s="107" t="e">
        <f>#REF!+DJ20+CN20</f>
        <v>#REF!</v>
      </c>
      <c r="FY20" s="107" t="e">
        <f>#REF!+DK20+CO20</f>
        <v>#REF!</v>
      </c>
      <c r="FZ20" s="107" t="e">
        <f>#REF!+DL20+CP20</f>
        <v>#REF!</v>
      </c>
      <c r="GA20" s="107" t="e">
        <f>#REF!+DM20+CQ20</f>
        <v>#REF!</v>
      </c>
      <c r="GB20" s="107" t="e">
        <f>#REF!+DN20+CR20</f>
        <v>#REF!</v>
      </c>
      <c r="GC20" s="107" t="e">
        <f>#REF!+DO20+CS20</f>
        <v>#REF!</v>
      </c>
      <c r="GD20" s="107" t="e">
        <f>#REF!+DP20+CT20</f>
        <v>#REF!</v>
      </c>
      <c r="GE20" s="107" t="e">
        <f>#REF!+DQ20+CU20</f>
        <v>#REF!</v>
      </c>
      <c r="GF20" s="107" t="e">
        <f>#REF!+DR20+CV20</f>
        <v>#REF!</v>
      </c>
      <c r="GG20" s="134" t="e">
        <f>#REF!+DS20+CW20</f>
        <v>#REF!</v>
      </c>
      <c r="GH20" s="129" t="e">
        <f t="shared" si="23"/>
        <v>#REF!</v>
      </c>
      <c r="GJ20" s="99" t="e">
        <f t="shared" ref="GJ20:GJ74" si="26">GH20+FK20</f>
        <v>#REF!</v>
      </c>
    </row>
    <row r="21" spans="2:192" x14ac:dyDescent="0.25">
      <c r="B21" s="22"/>
      <c r="C21" s="22"/>
      <c r="D21" s="22"/>
      <c r="E21" s="12"/>
      <c r="G21" s="9"/>
      <c r="I21" s="119"/>
      <c r="J21" s="295" t="s">
        <v>140</v>
      </c>
      <c r="K21" s="296"/>
      <c r="L21" s="296"/>
      <c r="M21" s="296"/>
      <c r="N21" s="296"/>
      <c r="O21" s="297"/>
      <c r="P21" s="121" t="s">
        <v>61</v>
      </c>
      <c r="Q21" s="111">
        <f>0.95*Q19</f>
        <v>0</v>
      </c>
      <c r="S21" s="9"/>
      <c r="U21" s="105"/>
      <c r="W21" s="15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8"/>
      <c r="AL21" s="108"/>
      <c r="AM21" s="108"/>
      <c r="AN21" s="109">
        <f t="shared" si="13"/>
        <v>0</v>
      </c>
      <c r="AP21" s="9"/>
      <c r="AR21" s="105"/>
      <c r="AT21" s="106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8"/>
      <c r="BI21" s="108"/>
      <c r="BJ21" s="108"/>
      <c r="BK21" s="109">
        <f t="shared" si="15"/>
        <v>0</v>
      </c>
      <c r="BL21" s="12"/>
      <c r="BM21" s="221"/>
      <c r="BN21" s="12"/>
      <c r="BO21" s="210"/>
      <c r="BP21" s="198"/>
      <c r="BQ21" s="244"/>
      <c r="BR21" s="247"/>
      <c r="BS21" s="248">
        <f t="shared" si="24"/>
        <v>0</v>
      </c>
      <c r="BT21" s="12"/>
      <c r="BU21" s="221"/>
      <c r="BV21" s="12"/>
      <c r="BW21" s="210"/>
      <c r="BX21" s="198"/>
      <c r="BY21" s="244"/>
      <c r="BZ21" s="247"/>
      <c r="CA21" s="248">
        <f t="shared" si="25"/>
        <v>0</v>
      </c>
      <c r="CC21" s="231"/>
      <c r="CE21" s="183"/>
      <c r="CG21" s="189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1"/>
      <c r="CV21" s="191"/>
      <c r="CW21" s="191"/>
      <c r="CX21" s="187">
        <f t="shared" si="17"/>
        <v>0</v>
      </c>
      <c r="DA21" s="183"/>
      <c r="DC21" s="195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1"/>
      <c r="DR21" s="191"/>
      <c r="DS21" s="191"/>
      <c r="DT21" s="187">
        <f t="shared" si="19"/>
        <v>0</v>
      </c>
      <c r="DU21" s="105"/>
      <c r="DW21" s="106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8"/>
      <c r="EL21" s="108"/>
      <c r="EM21" s="108"/>
      <c r="EN21" s="109"/>
      <c r="EP21" s="9"/>
      <c r="ER21" s="105"/>
      <c r="ET21" s="159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8"/>
      <c r="FJ21" s="134"/>
      <c r="FK21" s="129"/>
      <c r="FM21" s="9"/>
      <c r="FO21" s="105"/>
      <c r="FQ21" s="159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34"/>
      <c r="GH21" s="129"/>
      <c r="GJ21" s="99"/>
    </row>
    <row r="22" spans="2:192" x14ac:dyDescent="0.25">
      <c r="B22" s="22"/>
      <c r="C22" s="22">
        <f>IF(ISERROR(I22+1)=TRUE,I22,IF(I22="","",MAX(C$15:C20)+1))</f>
        <v>3</v>
      </c>
      <c r="D22" s="22">
        <f t="shared" si="11"/>
        <v>1</v>
      </c>
      <c r="E22" s="12"/>
      <c r="G22" s="9"/>
      <c r="I22" s="119">
        <v>3</v>
      </c>
      <c r="J22" s="120" t="s">
        <v>104</v>
      </c>
      <c r="K22" s="120"/>
      <c r="L22" s="120"/>
      <c r="M22" s="120"/>
      <c r="N22" s="120"/>
      <c r="O22" s="120"/>
      <c r="P22" s="121" t="s">
        <v>61</v>
      </c>
      <c r="Q22" s="111">
        <f>0.9*Q18</f>
        <v>0</v>
      </c>
      <c r="S22" s="9"/>
      <c r="U22" s="105"/>
      <c r="W22" s="15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8"/>
      <c r="AL22" s="108"/>
      <c r="AM22" s="108"/>
      <c r="AN22" s="109">
        <f t="shared" si="13"/>
        <v>0</v>
      </c>
      <c r="AP22" s="9"/>
      <c r="AR22" s="105"/>
      <c r="AT22" s="106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8"/>
      <c r="BI22" s="108"/>
      <c r="BJ22" s="108"/>
      <c r="BK22" s="109">
        <f t="shared" si="15"/>
        <v>0</v>
      </c>
      <c r="BL22" s="220"/>
      <c r="BM22" s="222"/>
      <c r="BN22" s="220"/>
      <c r="BO22" s="210"/>
      <c r="BP22" s="249"/>
      <c r="BQ22" s="244"/>
      <c r="BR22" s="247"/>
      <c r="BS22" s="248">
        <f t="shared" si="24"/>
        <v>0</v>
      </c>
      <c r="BT22" s="220"/>
      <c r="BU22" s="222"/>
      <c r="BV22" s="220"/>
      <c r="BW22" s="210"/>
      <c r="BX22" s="249"/>
      <c r="BY22" s="244"/>
      <c r="BZ22" s="247"/>
      <c r="CA22" s="248">
        <f t="shared" si="25"/>
        <v>0</v>
      </c>
      <c r="CC22" s="231"/>
      <c r="CE22" s="183"/>
      <c r="CG22" s="189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6"/>
      <c r="CV22" s="186"/>
      <c r="CW22" s="186"/>
      <c r="CX22" s="187">
        <f t="shared" si="17"/>
        <v>0</v>
      </c>
      <c r="DA22" s="183"/>
      <c r="DC22" s="195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1"/>
      <c r="DR22" s="191"/>
      <c r="DS22" s="191"/>
      <c r="DT22" s="187">
        <f t="shared" si="19"/>
        <v>0</v>
      </c>
      <c r="DU22" s="105"/>
      <c r="DW22" s="106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8"/>
      <c r="EL22" s="108"/>
      <c r="EM22" s="108"/>
      <c r="EN22" s="109">
        <f t="shared" si="21"/>
        <v>0</v>
      </c>
      <c r="EP22" s="9"/>
      <c r="ER22" s="105"/>
      <c r="ET22" s="159">
        <f>W22+AT22</f>
        <v>0</v>
      </c>
      <c r="EU22" s="107">
        <f>X22+AU22</f>
        <v>0</v>
      </c>
      <c r="EV22" s="107">
        <f>Y22+AV22</f>
        <v>0</v>
      </c>
      <c r="EW22" s="107">
        <f>Z22+AW22</f>
        <v>0</v>
      </c>
      <c r="EX22" s="107">
        <f>AA22+AX22</f>
        <v>0</v>
      </c>
      <c r="EY22" s="107">
        <f>AB22+AY22</f>
        <v>0</v>
      </c>
      <c r="EZ22" s="107">
        <f>AC22+AZ22</f>
        <v>0</v>
      </c>
      <c r="FA22" s="107">
        <f>AD22+BA22</f>
        <v>0</v>
      </c>
      <c r="FB22" s="107">
        <f>AE22+BB22</f>
        <v>0</v>
      </c>
      <c r="FC22" s="107">
        <f>AF22+BC22</f>
        <v>0</v>
      </c>
      <c r="FD22" s="107">
        <f>AG22+BD22</f>
        <v>0</v>
      </c>
      <c r="FE22" s="107">
        <f>AH22+BE22</f>
        <v>0</v>
      </c>
      <c r="FF22" s="107">
        <f>AI22+BF22</f>
        <v>0</v>
      </c>
      <c r="FG22" s="107">
        <f>AJ22+BG22</f>
        <v>0</v>
      </c>
      <c r="FH22" s="107">
        <f>AK22+BH22</f>
        <v>0</v>
      </c>
      <c r="FI22" s="108">
        <f>AL22+BI22</f>
        <v>0</v>
      </c>
      <c r="FJ22" s="134">
        <f>AM22+BJ22</f>
        <v>0</v>
      </c>
      <c r="FK22" s="129">
        <f t="shared" si="22"/>
        <v>0</v>
      </c>
      <c r="FM22" s="9"/>
      <c r="FO22" s="105"/>
      <c r="FQ22" s="159" t="e">
        <f>#REF!+DC22+CG22</f>
        <v>#REF!</v>
      </c>
      <c r="FR22" s="107" t="e">
        <f>#REF!+DD22+CH22</f>
        <v>#REF!</v>
      </c>
      <c r="FS22" s="107" t="e">
        <f>#REF!+DE22+CI22</f>
        <v>#REF!</v>
      </c>
      <c r="FT22" s="107" t="e">
        <f>#REF!+DF22+CJ22</f>
        <v>#REF!</v>
      </c>
      <c r="FU22" s="107" t="e">
        <f>#REF!+DG22+CK22</f>
        <v>#REF!</v>
      </c>
      <c r="FV22" s="107" t="e">
        <f>#REF!+DH22+CL22</f>
        <v>#REF!</v>
      </c>
      <c r="FW22" s="107" t="e">
        <f>#REF!+DI22+CM22</f>
        <v>#REF!</v>
      </c>
      <c r="FX22" s="107" t="e">
        <f>#REF!+DJ22+CN22</f>
        <v>#REF!</v>
      </c>
      <c r="FY22" s="107" t="e">
        <f>#REF!+DK22+CO22</f>
        <v>#REF!</v>
      </c>
      <c r="FZ22" s="107" t="e">
        <f>#REF!+DL22+CP22</f>
        <v>#REF!</v>
      </c>
      <c r="GA22" s="107" t="e">
        <f>#REF!+DM22+CQ22</f>
        <v>#REF!</v>
      </c>
      <c r="GB22" s="107" t="e">
        <f>#REF!+DN22+CR22</f>
        <v>#REF!</v>
      </c>
      <c r="GC22" s="107" t="e">
        <f>#REF!+DO22+CS22</f>
        <v>#REF!</v>
      </c>
      <c r="GD22" s="107" t="e">
        <f>#REF!+DP22+CT22</f>
        <v>#REF!</v>
      </c>
      <c r="GE22" s="107" t="e">
        <f>#REF!+DQ22+CU22</f>
        <v>#REF!</v>
      </c>
      <c r="GF22" s="107" t="e">
        <f>#REF!+DR22+CV22</f>
        <v>#REF!</v>
      </c>
      <c r="GG22" s="134" t="e">
        <f>#REF!+DS22+CW22</f>
        <v>#REF!</v>
      </c>
      <c r="GH22" s="129" t="e">
        <f t="shared" si="23"/>
        <v>#REF!</v>
      </c>
      <c r="GJ22" s="99" t="e">
        <f t="shared" si="26"/>
        <v>#REF!</v>
      </c>
    </row>
    <row r="23" spans="2:192" x14ac:dyDescent="0.25">
      <c r="B23" s="22"/>
      <c r="C23" s="22"/>
      <c r="D23" s="22"/>
      <c r="E23" s="12"/>
      <c r="G23" s="9"/>
      <c r="I23" s="119"/>
      <c r="J23" s="295" t="s">
        <v>141</v>
      </c>
      <c r="K23" s="296"/>
      <c r="L23" s="296"/>
      <c r="M23" s="296"/>
      <c r="N23" s="296"/>
      <c r="O23" s="297"/>
      <c r="P23" s="121" t="s">
        <v>61</v>
      </c>
      <c r="Q23" s="111">
        <f>0.9*Q19</f>
        <v>0</v>
      </c>
      <c r="S23" s="9"/>
      <c r="U23" s="105"/>
      <c r="W23" s="15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8"/>
      <c r="AL23" s="108"/>
      <c r="AM23" s="108"/>
      <c r="AN23" s="109">
        <f t="shared" si="13"/>
        <v>0</v>
      </c>
      <c r="AP23" s="9"/>
      <c r="AR23" s="105"/>
      <c r="AT23" s="106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8"/>
      <c r="BI23" s="108"/>
      <c r="BJ23" s="108"/>
      <c r="BK23" s="109">
        <f t="shared" si="15"/>
        <v>0</v>
      </c>
      <c r="BL23" s="220"/>
      <c r="BM23" s="222"/>
      <c r="BN23" s="220"/>
      <c r="BO23" s="210"/>
      <c r="BP23" s="249"/>
      <c r="BQ23" s="244"/>
      <c r="BR23" s="247"/>
      <c r="BS23" s="248">
        <f t="shared" si="24"/>
        <v>0</v>
      </c>
      <c r="BT23" s="220"/>
      <c r="BU23" s="222"/>
      <c r="BV23" s="220"/>
      <c r="BW23" s="210"/>
      <c r="BX23" s="249"/>
      <c r="BY23" s="244"/>
      <c r="BZ23" s="247"/>
      <c r="CA23" s="248">
        <f t="shared" si="25"/>
        <v>0</v>
      </c>
      <c r="CC23" s="231"/>
      <c r="CE23" s="183"/>
      <c r="CG23" s="189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6"/>
      <c r="CV23" s="186"/>
      <c r="CW23" s="186"/>
      <c r="CX23" s="187">
        <f t="shared" si="17"/>
        <v>0</v>
      </c>
      <c r="DA23" s="183"/>
      <c r="DC23" s="195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1"/>
      <c r="DR23" s="191"/>
      <c r="DS23" s="191"/>
      <c r="DT23" s="187">
        <f t="shared" si="19"/>
        <v>0</v>
      </c>
      <c r="DU23" s="105"/>
      <c r="DW23" s="106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8"/>
      <c r="EL23" s="108"/>
      <c r="EM23" s="108"/>
      <c r="EN23" s="109"/>
      <c r="EP23" s="9"/>
      <c r="ER23" s="105"/>
      <c r="ET23" s="159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8"/>
      <c r="FJ23" s="134"/>
      <c r="FK23" s="129"/>
      <c r="FM23" s="9"/>
      <c r="FO23" s="105"/>
      <c r="FQ23" s="159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34"/>
      <c r="GH23" s="129"/>
      <c r="GJ23" s="99"/>
    </row>
    <row r="24" spans="2:192" x14ac:dyDescent="0.25">
      <c r="B24" s="22"/>
      <c r="C24" s="22">
        <f>IF(ISERROR(I24+1)=TRUE,I24,IF(I24="","",MAX(C$15:C22)+1))</f>
        <v>4</v>
      </c>
      <c r="D24" s="22">
        <f t="shared" si="11"/>
        <v>1</v>
      </c>
      <c r="E24" s="12"/>
      <c r="G24" s="9"/>
      <c r="I24" s="119">
        <v>4</v>
      </c>
      <c r="J24" s="120" t="s">
        <v>105</v>
      </c>
      <c r="K24" s="120"/>
      <c r="L24" s="120"/>
      <c r="M24" s="120"/>
      <c r="N24" s="120"/>
      <c r="O24" s="120"/>
      <c r="P24" s="121" t="s">
        <v>61</v>
      </c>
      <c r="Q24" s="111">
        <f>0.7*Q18</f>
        <v>0</v>
      </c>
      <c r="S24" s="9"/>
      <c r="U24" s="105"/>
      <c r="W24" s="15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8"/>
      <c r="AL24" s="108"/>
      <c r="AM24" s="108"/>
      <c r="AN24" s="109">
        <f t="shared" si="13"/>
        <v>0</v>
      </c>
      <c r="AP24" s="9"/>
      <c r="AR24" s="105"/>
      <c r="AT24" s="106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8"/>
      <c r="BI24" s="108"/>
      <c r="BJ24" s="108"/>
      <c r="BK24" s="109">
        <f t="shared" si="15"/>
        <v>0</v>
      </c>
      <c r="BL24" s="220"/>
      <c r="BM24" s="222"/>
      <c r="BN24" s="220"/>
      <c r="BO24" s="210"/>
      <c r="BP24" s="249"/>
      <c r="BQ24" s="244"/>
      <c r="BR24" s="247"/>
      <c r="BS24" s="248">
        <f t="shared" si="24"/>
        <v>0</v>
      </c>
      <c r="BT24" s="220"/>
      <c r="BU24" s="222"/>
      <c r="BV24" s="220"/>
      <c r="BW24" s="210"/>
      <c r="BX24" s="249"/>
      <c r="BY24" s="244"/>
      <c r="BZ24" s="247"/>
      <c r="CA24" s="248">
        <f t="shared" si="25"/>
        <v>0</v>
      </c>
      <c r="CC24" s="231"/>
      <c r="CE24" s="183"/>
      <c r="CG24" s="189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6"/>
      <c r="CV24" s="186"/>
      <c r="CW24" s="186"/>
      <c r="CX24" s="187">
        <f t="shared" si="17"/>
        <v>0</v>
      </c>
      <c r="DA24" s="183"/>
      <c r="DC24" s="195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1"/>
      <c r="DR24" s="191"/>
      <c r="DS24" s="191"/>
      <c r="DT24" s="187">
        <f t="shared" si="19"/>
        <v>0</v>
      </c>
      <c r="DU24" s="105"/>
      <c r="DW24" s="106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8"/>
      <c r="EL24" s="108"/>
      <c r="EM24" s="108"/>
      <c r="EN24" s="109">
        <f t="shared" si="21"/>
        <v>0</v>
      </c>
      <c r="EP24" s="9"/>
      <c r="ER24" s="105"/>
      <c r="ET24" s="159">
        <f>W24+AT24</f>
        <v>0</v>
      </c>
      <c r="EU24" s="107">
        <f>X24+AU24</f>
        <v>0</v>
      </c>
      <c r="EV24" s="107">
        <f>Y24+AV24</f>
        <v>0</v>
      </c>
      <c r="EW24" s="107">
        <f>Z24+AW24</f>
        <v>0</v>
      </c>
      <c r="EX24" s="107">
        <f>AA24+AX24</f>
        <v>0</v>
      </c>
      <c r="EY24" s="107">
        <f>AB24+AY24</f>
        <v>0</v>
      </c>
      <c r="EZ24" s="107">
        <f>AC24+AZ24</f>
        <v>0</v>
      </c>
      <c r="FA24" s="107">
        <f>AD24+BA24</f>
        <v>0</v>
      </c>
      <c r="FB24" s="107">
        <f>AE24+BB24</f>
        <v>0</v>
      </c>
      <c r="FC24" s="107">
        <f>AF24+BC24</f>
        <v>0</v>
      </c>
      <c r="FD24" s="107">
        <f>AG24+BD24</f>
        <v>0</v>
      </c>
      <c r="FE24" s="107">
        <f>AH24+BE24</f>
        <v>0</v>
      </c>
      <c r="FF24" s="107">
        <f>AI24+BF24</f>
        <v>0</v>
      </c>
      <c r="FG24" s="107">
        <f>AJ24+BG24</f>
        <v>0</v>
      </c>
      <c r="FH24" s="107">
        <f>AK24+BH24</f>
        <v>0</v>
      </c>
      <c r="FI24" s="108">
        <f>AL24+BI24</f>
        <v>0</v>
      </c>
      <c r="FJ24" s="134">
        <f>AM24+BJ24</f>
        <v>0</v>
      </c>
      <c r="FK24" s="129">
        <f t="shared" si="22"/>
        <v>0</v>
      </c>
      <c r="FM24" s="9"/>
      <c r="FO24" s="105"/>
      <c r="FQ24" s="159" t="e">
        <f>#REF!+DC24+CG24</f>
        <v>#REF!</v>
      </c>
      <c r="FR24" s="107" t="e">
        <f>#REF!+DD24+CH24</f>
        <v>#REF!</v>
      </c>
      <c r="FS24" s="107" t="e">
        <f>#REF!+DE24+CI24</f>
        <v>#REF!</v>
      </c>
      <c r="FT24" s="107" t="e">
        <f>#REF!+DF24+CJ24</f>
        <v>#REF!</v>
      </c>
      <c r="FU24" s="107" t="e">
        <f>#REF!+DG24+CK24</f>
        <v>#REF!</v>
      </c>
      <c r="FV24" s="107" t="e">
        <f>#REF!+DH24+CL24</f>
        <v>#REF!</v>
      </c>
      <c r="FW24" s="107" t="e">
        <f>#REF!+DI24+CM24</f>
        <v>#REF!</v>
      </c>
      <c r="FX24" s="107" t="e">
        <f>#REF!+DJ24+CN24</f>
        <v>#REF!</v>
      </c>
      <c r="FY24" s="107" t="e">
        <f>#REF!+DK24+CO24</f>
        <v>#REF!</v>
      </c>
      <c r="FZ24" s="107" t="e">
        <f>#REF!+DL24+CP24</f>
        <v>#REF!</v>
      </c>
      <c r="GA24" s="107" t="e">
        <f>#REF!+DM24+CQ24</f>
        <v>#REF!</v>
      </c>
      <c r="GB24" s="107" t="e">
        <f>#REF!+DN24+CR24</f>
        <v>#REF!</v>
      </c>
      <c r="GC24" s="107" t="e">
        <f>#REF!+DO24+CS24</f>
        <v>#REF!</v>
      </c>
      <c r="GD24" s="107" t="e">
        <f>#REF!+DP24+CT24</f>
        <v>#REF!</v>
      </c>
      <c r="GE24" s="107" t="e">
        <f>#REF!+DQ24+CU24</f>
        <v>#REF!</v>
      </c>
      <c r="GF24" s="107" t="e">
        <f>#REF!+DR24+CV24</f>
        <v>#REF!</v>
      </c>
      <c r="GG24" s="134" t="e">
        <f>#REF!+DS24+CW24</f>
        <v>#REF!</v>
      </c>
      <c r="GH24" s="129" t="e">
        <f t="shared" si="23"/>
        <v>#REF!</v>
      </c>
      <c r="GJ24" s="99" t="e">
        <f t="shared" si="26"/>
        <v>#REF!</v>
      </c>
    </row>
    <row r="25" spans="2:192" x14ac:dyDescent="0.25">
      <c r="B25" s="22"/>
      <c r="C25" s="22"/>
      <c r="D25" s="22"/>
      <c r="E25" s="12"/>
      <c r="G25" s="9"/>
      <c r="I25" s="119"/>
      <c r="J25" s="295" t="s">
        <v>142</v>
      </c>
      <c r="K25" s="296"/>
      <c r="L25" s="296"/>
      <c r="M25" s="296"/>
      <c r="N25" s="296"/>
      <c r="O25" s="297"/>
      <c r="P25" s="121" t="s">
        <v>61</v>
      </c>
      <c r="Q25" s="111">
        <f>0.7*Q19</f>
        <v>0</v>
      </c>
      <c r="S25" s="9"/>
      <c r="U25" s="105"/>
      <c r="W25" s="15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8"/>
      <c r="AL25" s="108"/>
      <c r="AM25" s="108"/>
      <c r="AN25" s="109">
        <f t="shared" si="13"/>
        <v>0</v>
      </c>
      <c r="AP25" s="9"/>
      <c r="AR25" s="105"/>
      <c r="AT25" s="106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8"/>
      <c r="BI25" s="108"/>
      <c r="BJ25" s="108"/>
      <c r="BK25" s="109">
        <f t="shared" si="15"/>
        <v>0</v>
      </c>
      <c r="BL25" s="220"/>
      <c r="BM25" s="222"/>
      <c r="BN25" s="220"/>
      <c r="BO25" s="210"/>
      <c r="BP25" s="249"/>
      <c r="BQ25" s="244"/>
      <c r="BR25" s="247"/>
      <c r="BS25" s="248">
        <f t="shared" si="24"/>
        <v>0</v>
      </c>
      <c r="BT25" s="220"/>
      <c r="BU25" s="222"/>
      <c r="BV25" s="220"/>
      <c r="BW25" s="210"/>
      <c r="BX25" s="249"/>
      <c r="BY25" s="244"/>
      <c r="BZ25" s="247"/>
      <c r="CA25" s="248">
        <f t="shared" si="25"/>
        <v>0</v>
      </c>
      <c r="CC25" s="231"/>
      <c r="CE25" s="183"/>
      <c r="CG25" s="189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6"/>
      <c r="CV25" s="186"/>
      <c r="CW25" s="186"/>
      <c r="CX25" s="187">
        <f t="shared" si="17"/>
        <v>0</v>
      </c>
      <c r="DA25" s="183"/>
      <c r="DC25" s="195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1"/>
      <c r="DR25" s="191"/>
      <c r="DS25" s="191"/>
      <c r="DT25" s="187">
        <f t="shared" si="19"/>
        <v>0</v>
      </c>
      <c r="DU25" s="105"/>
      <c r="DW25" s="106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8"/>
      <c r="EL25" s="108"/>
      <c r="EM25" s="108"/>
      <c r="EN25" s="109"/>
      <c r="EP25" s="9"/>
      <c r="ER25" s="105"/>
      <c r="ET25" s="159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8"/>
      <c r="FJ25" s="134"/>
      <c r="FK25" s="129"/>
      <c r="FM25" s="9"/>
      <c r="FO25" s="105"/>
      <c r="FQ25" s="159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34"/>
      <c r="GH25" s="129"/>
      <c r="GJ25" s="99"/>
    </row>
    <row r="26" spans="2:192" x14ac:dyDescent="0.25">
      <c r="B26" s="22"/>
      <c r="C26" s="22">
        <f>IF(ISERROR(I26+1)=TRUE,I26,IF(I26="","",MAX(C$15:C24)+1))</f>
        <v>5</v>
      </c>
      <c r="D26" s="22">
        <f t="shared" si="11"/>
        <v>1</v>
      </c>
      <c r="E26" s="12"/>
      <c r="G26" s="9"/>
      <c r="I26" s="119">
        <v>5</v>
      </c>
      <c r="J26" s="120" t="s">
        <v>106</v>
      </c>
      <c r="K26" s="120"/>
      <c r="L26" s="120"/>
      <c r="M26" s="120"/>
      <c r="N26" s="120"/>
      <c r="O26" s="120"/>
      <c r="P26" s="121" t="s">
        <v>61</v>
      </c>
      <c r="Q26" s="111">
        <f>0.6*Q18</f>
        <v>0</v>
      </c>
      <c r="S26" s="9"/>
      <c r="U26" s="105"/>
      <c r="W26" s="15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8"/>
      <c r="AL26" s="108"/>
      <c r="AM26" s="108"/>
      <c r="AN26" s="109">
        <f t="shared" si="13"/>
        <v>0</v>
      </c>
      <c r="AP26" s="9"/>
      <c r="AR26" s="105"/>
      <c r="AT26" s="106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8"/>
      <c r="BI26" s="108"/>
      <c r="BJ26" s="108"/>
      <c r="BK26" s="109">
        <f t="shared" si="15"/>
        <v>0</v>
      </c>
      <c r="BL26" s="220"/>
      <c r="BM26" s="222"/>
      <c r="BN26" s="220"/>
      <c r="BO26" s="210"/>
      <c r="BP26" s="249"/>
      <c r="BQ26" s="244"/>
      <c r="BR26" s="247"/>
      <c r="BS26" s="248">
        <f t="shared" si="24"/>
        <v>0</v>
      </c>
      <c r="BT26" s="220"/>
      <c r="BU26" s="222"/>
      <c r="BV26" s="220"/>
      <c r="BW26" s="210"/>
      <c r="BX26" s="249"/>
      <c r="BY26" s="244"/>
      <c r="BZ26" s="247"/>
      <c r="CA26" s="248">
        <f t="shared" si="25"/>
        <v>0</v>
      </c>
      <c r="CC26" s="231"/>
      <c r="CE26" s="183"/>
      <c r="CG26" s="189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6"/>
      <c r="CV26" s="186"/>
      <c r="CW26" s="186"/>
      <c r="CX26" s="187">
        <f t="shared" si="17"/>
        <v>0</v>
      </c>
      <c r="DA26" s="183"/>
      <c r="DC26" s="195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1"/>
      <c r="DR26" s="191"/>
      <c r="DS26" s="191"/>
      <c r="DT26" s="187">
        <f t="shared" si="19"/>
        <v>0</v>
      </c>
      <c r="DU26" s="105"/>
      <c r="DW26" s="106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8"/>
      <c r="EL26" s="108"/>
      <c r="EM26" s="108"/>
      <c r="EN26" s="109">
        <f t="shared" si="21"/>
        <v>0</v>
      </c>
      <c r="EP26" s="9"/>
      <c r="ER26" s="105"/>
      <c r="ET26" s="159">
        <f>W26+AT26</f>
        <v>0</v>
      </c>
      <c r="EU26" s="107">
        <f>X26+AU26</f>
        <v>0</v>
      </c>
      <c r="EV26" s="107">
        <f>Y26+AV26</f>
        <v>0</v>
      </c>
      <c r="EW26" s="107">
        <f>Z26+AW26</f>
        <v>0</v>
      </c>
      <c r="EX26" s="107">
        <f>AA26+AX26</f>
        <v>0</v>
      </c>
      <c r="EY26" s="107">
        <f>AB26+AY26</f>
        <v>0</v>
      </c>
      <c r="EZ26" s="107">
        <f>AC26+AZ26</f>
        <v>0</v>
      </c>
      <c r="FA26" s="107">
        <f>AD26+BA26</f>
        <v>0</v>
      </c>
      <c r="FB26" s="107">
        <f>AE26+BB26</f>
        <v>0</v>
      </c>
      <c r="FC26" s="107">
        <f>AF26+BC26</f>
        <v>0</v>
      </c>
      <c r="FD26" s="107">
        <f>AG26+BD26</f>
        <v>0</v>
      </c>
      <c r="FE26" s="107">
        <f>AH26+BE26</f>
        <v>0</v>
      </c>
      <c r="FF26" s="107">
        <f>AI26+BF26</f>
        <v>0</v>
      </c>
      <c r="FG26" s="107">
        <f>AJ26+BG26</f>
        <v>0</v>
      </c>
      <c r="FH26" s="107">
        <f>AK26+BH26</f>
        <v>0</v>
      </c>
      <c r="FI26" s="108">
        <f>AL26+BI26</f>
        <v>0</v>
      </c>
      <c r="FJ26" s="134">
        <f>AM26+BJ26</f>
        <v>0</v>
      </c>
      <c r="FK26" s="129">
        <f t="shared" si="22"/>
        <v>0</v>
      </c>
      <c r="FM26" s="9"/>
      <c r="FO26" s="105"/>
      <c r="FQ26" s="159" t="e">
        <f>#REF!+DC26+CG26</f>
        <v>#REF!</v>
      </c>
      <c r="FR26" s="107" t="e">
        <f>#REF!+DD26+CH26</f>
        <v>#REF!</v>
      </c>
      <c r="FS26" s="107" t="e">
        <f>#REF!+DE26+CI26</f>
        <v>#REF!</v>
      </c>
      <c r="FT26" s="107" t="e">
        <f>#REF!+DF26+CJ26</f>
        <v>#REF!</v>
      </c>
      <c r="FU26" s="107" t="e">
        <f>#REF!+DG26+CK26</f>
        <v>#REF!</v>
      </c>
      <c r="FV26" s="107" t="e">
        <f>#REF!+DH26+CL26</f>
        <v>#REF!</v>
      </c>
      <c r="FW26" s="107" t="e">
        <f>#REF!+DI26+CM26</f>
        <v>#REF!</v>
      </c>
      <c r="FX26" s="107" t="e">
        <f>#REF!+DJ26+CN26</f>
        <v>#REF!</v>
      </c>
      <c r="FY26" s="107" t="e">
        <f>#REF!+DK26+CO26</f>
        <v>#REF!</v>
      </c>
      <c r="FZ26" s="107" t="e">
        <f>#REF!+DL26+CP26</f>
        <v>#REF!</v>
      </c>
      <c r="GA26" s="107" t="e">
        <f>#REF!+DM26+CQ26</f>
        <v>#REF!</v>
      </c>
      <c r="GB26" s="107" t="e">
        <f>#REF!+DN26+CR26</f>
        <v>#REF!</v>
      </c>
      <c r="GC26" s="107" t="e">
        <f>#REF!+DO26+CS26</f>
        <v>#REF!</v>
      </c>
      <c r="GD26" s="107" t="e">
        <f>#REF!+DP26+CT26</f>
        <v>#REF!</v>
      </c>
      <c r="GE26" s="107" t="e">
        <f>#REF!+DQ26+CU26</f>
        <v>#REF!</v>
      </c>
      <c r="GF26" s="107" t="e">
        <f>#REF!+DR26+CV26</f>
        <v>#REF!</v>
      </c>
      <c r="GG26" s="134" t="e">
        <f>#REF!+DS26+CW26</f>
        <v>#REF!</v>
      </c>
      <c r="GH26" s="129" t="e">
        <f t="shared" si="23"/>
        <v>#REF!</v>
      </c>
      <c r="GJ26" s="99" t="e">
        <f t="shared" si="26"/>
        <v>#REF!</v>
      </c>
    </row>
    <row r="27" spans="2:192" x14ac:dyDescent="0.25">
      <c r="B27" s="22"/>
      <c r="C27" s="22"/>
      <c r="D27" s="22"/>
      <c r="E27" s="12"/>
      <c r="G27" s="9"/>
      <c r="I27" s="119"/>
      <c r="J27" s="295" t="s">
        <v>143</v>
      </c>
      <c r="K27" s="296"/>
      <c r="L27" s="296"/>
      <c r="M27" s="296"/>
      <c r="N27" s="296"/>
      <c r="O27" s="297"/>
      <c r="P27" s="121" t="s">
        <v>61</v>
      </c>
      <c r="Q27" s="111">
        <f>0.6*Q19</f>
        <v>0</v>
      </c>
      <c r="S27" s="9"/>
      <c r="U27" s="105"/>
      <c r="W27" s="15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8"/>
      <c r="AL27" s="108"/>
      <c r="AM27" s="108"/>
      <c r="AN27" s="109">
        <f t="shared" si="13"/>
        <v>0</v>
      </c>
      <c r="AP27" s="9"/>
      <c r="AR27" s="105"/>
      <c r="AT27" s="106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8"/>
      <c r="BI27" s="108"/>
      <c r="BJ27" s="108"/>
      <c r="BK27" s="109">
        <f t="shared" si="15"/>
        <v>0</v>
      </c>
      <c r="BL27" s="220"/>
      <c r="BM27" s="222"/>
      <c r="BN27" s="220"/>
      <c r="BO27" s="210"/>
      <c r="BP27" s="249"/>
      <c r="BQ27" s="244"/>
      <c r="BR27" s="247"/>
      <c r="BS27" s="248">
        <f t="shared" si="24"/>
        <v>0</v>
      </c>
      <c r="BT27" s="220"/>
      <c r="BU27" s="222"/>
      <c r="BV27" s="220"/>
      <c r="BW27" s="210"/>
      <c r="BX27" s="249"/>
      <c r="BY27" s="244"/>
      <c r="BZ27" s="247"/>
      <c r="CA27" s="248">
        <f t="shared" si="25"/>
        <v>0</v>
      </c>
      <c r="CC27" s="231"/>
      <c r="CE27" s="183"/>
      <c r="CG27" s="189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6"/>
      <c r="CV27" s="186"/>
      <c r="CW27" s="186"/>
      <c r="CX27" s="187">
        <f t="shared" si="17"/>
        <v>0</v>
      </c>
      <c r="DA27" s="183"/>
      <c r="DC27" s="195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1"/>
      <c r="DR27" s="191"/>
      <c r="DS27" s="191"/>
      <c r="DT27" s="187">
        <f t="shared" si="19"/>
        <v>0</v>
      </c>
      <c r="DU27" s="105"/>
      <c r="DW27" s="106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8"/>
      <c r="EL27" s="108"/>
      <c r="EM27" s="108"/>
      <c r="EN27" s="109"/>
      <c r="EP27" s="9"/>
      <c r="ER27" s="105"/>
      <c r="ET27" s="159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8"/>
      <c r="FJ27" s="134"/>
      <c r="FK27" s="129"/>
      <c r="FM27" s="9"/>
      <c r="FO27" s="105"/>
      <c r="FQ27" s="159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34"/>
      <c r="GH27" s="129"/>
      <c r="GJ27" s="99"/>
    </row>
    <row r="28" spans="2:192" x14ac:dyDescent="0.25">
      <c r="B28" s="22"/>
      <c r="C28" s="22">
        <f>IF(ISERROR(I28+1)=TRUE,I28,IF(I28="","",MAX(C$15:C26)+1))</f>
        <v>6</v>
      </c>
      <c r="D28" s="22">
        <f t="shared" si="11"/>
        <v>1</v>
      </c>
      <c r="E28" s="12"/>
      <c r="G28" s="9"/>
      <c r="I28" s="119">
        <v>6</v>
      </c>
      <c r="J28" s="120" t="s">
        <v>62</v>
      </c>
      <c r="K28" s="120"/>
      <c r="L28" s="120"/>
      <c r="M28" s="120"/>
      <c r="N28" s="120"/>
      <c r="O28" s="120"/>
      <c r="P28" s="121" t="s">
        <v>63</v>
      </c>
      <c r="Q28" s="318"/>
      <c r="S28" s="9"/>
      <c r="U28" s="105"/>
      <c r="W28" s="157">
        <v>0.12704670000000001</v>
      </c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8"/>
      <c r="AL28" s="108"/>
      <c r="AM28" s="108"/>
      <c r="AN28" s="109">
        <f t="shared" si="13"/>
        <v>0</v>
      </c>
      <c r="AP28" s="9"/>
      <c r="AR28" s="105"/>
      <c r="AT28" s="157">
        <v>0.12704670000000001</v>
      </c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8"/>
      <c r="BI28" s="108"/>
      <c r="BJ28" s="108"/>
      <c r="BK28" s="109">
        <f t="shared" si="15"/>
        <v>0</v>
      </c>
      <c r="BL28" s="220"/>
      <c r="BM28" s="222"/>
      <c r="BN28" s="220"/>
      <c r="BO28" s="210"/>
      <c r="BP28" s="249"/>
      <c r="BQ28" s="244"/>
      <c r="BR28" s="247"/>
      <c r="BS28" s="248">
        <f t="shared" si="24"/>
        <v>0</v>
      </c>
      <c r="BT28" s="220"/>
      <c r="BU28" s="222"/>
      <c r="BV28" s="220"/>
      <c r="BW28" s="210"/>
      <c r="BX28" s="249"/>
      <c r="BY28" s="244"/>
      <c r="BZ28" s="247"/>
      <c r="CA28" s="248">
        <f t="shared" si="25"/>
        <v>0</v>
      </c>
      <c r="CC28" s="231"/>
      <c r="CE28" s="183"/>
      <c r="CG28" s="189">
        <v>0.35191074</v>
      </c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6"/>
      <c r="CV28" s="186"/>
      <c r="CW28" s="186"/>
      <c r="CX28" s="187">
        <f t="shared" si="17"/>
        <v>0</v>
      </c>
      <c r="DA28" s="183"/>
      <c r="DC28" s="189">
        <v>0.39399099999999998</v>
      </c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1"/>
      <c r="DR28" s="191"/>
      <c r="DS28" s="191"/>
      <c r="DT28" s="187">
        <f>SUM(DC28:DS28)*$Q28</f>
        <v>0</v>
      </c>
      <c r="DU28" s="105"/>
      <c r="DW28" s="106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8"/>
      <c r="EL28" s="108"/>
      <c r="EM28" s="108"/>
      <c r="EN28" s="109">
        <f t="shared" si="21"/>
        <v>0</v>
      </c>
      <c r="EP28" s="9"/>
      <c r="ER28" s="105"/>
      <c r="ET28" s="159">
        <f>W28+AT28</f>
        <v>0.25409340000000002</v>
      </c>
      <c r="EU28" s="107">
        <f>X28+AU28</f>
        <v>0</v>
      </c>
      <c r="EV28" s="107">
        <f>Y28+AV28</f>
        <v>0</v>
      </c>
      <c r="EW28" s="107">
        <f>Z28+AW28</f>
        <v>0</v>
      </c>
      <c r="EX28" s="107">
        <f>AA28+AX28</f>
        <v>0</v>
      </c>
      <c r="EY28" s="107">
        <f>AB28+AY28</f>
        <v>0</v>
      </c>
      <c r="EZ28" s="107">
        <f>AC28+AZ28</f>
        <v>0</v>
      </c>
      <c r="FA28" s="107">
        <f>AD28+BA28</f>
        <v>0</v>
      </c>
      <c r="FB28" s="107">
        <f>AE28+BB28</f>
        <v>0</v>
      </c>
      <c r="FC28" s="107">
        <f>AF28+BC28</f>
        <v>0</v>
      </c>
      <c r="FD28" s="107">
        <f>AG28+BD28</f>
        <v>0</v>
      </c>
      <c r="FE28" s="107">
        <f>AH28+BE28</f>
        <v>0</v>
      </c>
      <c r="FF28" s="107">
        <f>AI28+BF28</f>
        <v>0</v>
      </c>
      <c r="FG28" s="107">
        <f>AJ28+BG28</f>
        <v>0</v>
      </c>
      <c r="FH28" s="107">
        <f>AK28+BH28</f>
        <v>0</v>
      </c>
      <c r="FI28" s="108">
        <f>AL28+BI28</f>
        <v>0</v>
      </c>
      <c r="FJ28" s="134">
        <f>AM28+BJ28</f>
        <v>0</v>
      </c>
      <c r="FK28" s="129">
        <f t="shared" si="22"/>
        <v>0</v>
      </c>
      <c r="FM28" s="9"/>
      <c r="FO28" s="105"/>
      <c r="FQ28" s="159" t="e">
        <f>#REF!+DC28+CG28</f>
        <v>#REF!</v>
      </c>
      <c r="FR28" s="107" t="e">
        <f>#REF!+DD28+CH28</f>
        <v>#REF!</v>
      </c>
      <c r="FS28" s="107" t="e">
        <f>#REF!+DE28+CI28</f>
        <v>#REF!</v>
      </c>
      <c r="FT28" s="107" t="e">
        <f>#REF!+DF28+CJ28</f>
        <v>#REF!</v>
      </c>
      <c r="FU28" s="107" t="e">
        <f>#REF!+DG28+CK28</f>
        <v>#REF!</v>
      </c>
      <c r="FV28" s="107" t="e">
        <f>#REF!+DH28+CL28</f>
        <v>#REF!</v>
      </c>
      <c r="FW28" s="107" t="e">
        <f>#REF!+DI28+CM28</f>
        <v>#REF!</v>
      </c>
      <c r="FX28" s="107" t="e">
        <f>#REF!+DJ28+CN28</f>
        <v>#REF!</v>
      </c>
      <c r="FY28" s="107" t="e">
        <f>#REF!+DK28+CO28</f>
        <v>#REF!</v>
      </c>
      <c r="FZ28" s="107" t="e">
        <f>#REF!+DL28+CP28</f>
        <v>#REF!</v>
      </c>
      <c r="GA28" s="107" t="e">
        <f>#REF!+DM28+CQ28</f>
        <v>#REF!</v>
      </c>
      <c r="GB28" s="107" t="e">
        <f>#REF!+DN28+CR28</f>
        <v>#REF!</v>
      </c>
      <c r="GC28" s="107" t="e">
        <f>#REF!+DO28+CS28</f>
        <v>#REF!</v>
      </c>
      <c r="GD28" s="107" t="e">
        <f>#REF!+DP28+CT28</f>
        <v>#REF!</v>
      </c>
      <c r="GE28" s="107" t="e">
        <f>#REF!+DQ28+CU28</f>
        <v>#REF!</v>
      </c>
      <c r="GF28" s="107" t="e">
        <f>#REF!+DR28+CV28</f>
        <v>#REF!</v>
      </c>
      <c r="GG28" s="134" t="e">
        <f>#REF!+DS28+CW28</f>
        <v>#REF!</v>
      </c>
      <c r="GH28" s="129" t="e">
        <f>SUM(FQ28:GG28)*$Q28</f>
        <v>#REF!</v>
      </c>
      <c r="GI28" s="99"/>
      <c r="GJ28" s="99" t="e">
        <f t="shared" si="26"/>
        <v>#REF!</v>
      </c>
    </row>
    <row r="29" spans="2:192" x14ac:dyDescent="0.25">
      <c r="B29" s="22"/>
      <c r="C29" s="22">
        <f>IF(ISERROR(I29+1)=TRUE,I29,IF(I29="","",MAX(C$15:C28)+1))</f>
        <v>7</v>
      </c>
      <c r="D29" s="22">
        <f t="shared" si="11"/>
        <v>1</v>
      </c>
      <c r="E29" s="12"/>
      <c r="G29" s="9"/>
      <c r="I29" s="119">
        <v>7</v>
      </c>
      <c r="J29" s="120" t="s">
        <v>64</v>
      </c>
      <c r="K29" s="120"/>
      <c r="L29" s="120"/>
      <c r="M29" s="120"/>
      <c r="N29" s="120"/>
      <c r="O29" s="120"/>
      <c r="P29" s="121" t="s">
        <v>63</v>
      </c>
      <c r="Q29" s="318"/>
      <c r="S29" s="9"/>
      <c r="U29" s="105"/>
      <c r="W29" s="157">
        <v>0.12704670000000001</v>
      </c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8"/>
      <c r="AL29" s="108"/>
      <c r="AM29" s="108"/>
      <c r="AN29" s="109">
        <f t="shared" si="13"/>
        <v>0</v>
      </c>
      <c r="AP29" s="9"/>
      <c r="AR29" s="105"/>
      <c r="AT29" s="157">
        <v>0.12704670000000001</v>
      </c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8"/>
      <c r="BI29" s="108"/>
      <c r="BJ29" s="108"/>
      <c r="BK29" s="109">
        <f t="shared" si="15"/>
        <v>0</v>
      </c>
      <c r="BL29" s="220"/>
      <c r="BM29" s="222"/>
      <c r="BN29" s="220"/>
      <c r="BO29" s="210"/>
      <c r="BP29" s="249"/>
      <c r="BQ29" s="244"/>
      <c r="BR29" s="247"/>
      <c r="BS29" s="248">
        <f t="shared" si="24"/>
        <v>0</v>
      </c>
      <c r="BT29" s="220"/>
      <c r="BU29" s="222"/>
      <c r="BV29" s="220"/>
      <c r="BW29" s="210"/>
      <c r="BX29" s="249"/>
      <c r="BY29" s="244"/>
      <c r="BZ29" s="247"/>
      <c r="CA29" s="248">
        <f t="shared" si="25"/>
        <v>0</v>
      </c>
      <c r="CC29" s="231"/>
      <c r="CE29" s="183"/>
      <c r="CG29" s="189">
        <v>0.35191074</v>
      </c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6"/>
      <c r="CV29" s="186"/>
      <c r="CW29" s="186"/>
      <c r="CX29" s="187">
        <f t="shared" si="17"/>
        <v>0</v>
      </c>
      <c r="DA29" s="183"/>
      <c r="DC29" s="189">
        <v>0.39399099999999998</v>
      </c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1"/>
      <c r="DR29" s="191"/>
      <c r="DS29" s="191"/>
      <c r="DT29" s="187">
        <f>SUM(DC29:DS29)*$Q29</f>
        <v>0</v>
      </c>
      <c r="DU29" s="105"/>
      <c r="DW29" s="106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8"/>
      <c r="EL29" s="108"/>
      <c r="EM29" s="108"/>
      <c r="EN29" s="109">
        <f t="shared" si="21"/>
        <v>0</v>
      </c>
      <c r="EP29" s="9"/>
      <c r="ER29" s="105"/>
      <c r="ET29" s="159">
        <f>W29+AT29</f>
        <v>0.25409340000000002</v>
      </c>
      <c r="EU29" s="107">
        <f>X29+AU29</f>
        <v>0</v>
      </c>
      <c r="EV29" s="107">
        <f>Y29+AV29</f>
        <v>0</v>
      </c>
      <c r="EW29" s="107">
        <f>Z29+AW29</f>
        <v>0</v>
      </c>
      <c r="EX29" s="107">
        <f>AA29+AX29</f>
        <v>0</v>
      </c>
      <c r="EY29" s="107">
        <f>AB29+AY29</f>
        <v>0</v>
      </c>
      <c r="EZ29" s="107">
        <f>AC29+AZ29</f>
        <v>0</v>
      </c>
      <c r="FA29" s="107">
        <f>AD29+BA29</f>
        <v>0</v>
      </c>
      <c r="FB29" s="107">
        <f>AE29+BB29</f>
        <v>0</v>
      </c>
      <c r="FC29" s="107">
        <f>AF29+BC29</f>
        <v>0</v>
      </c>
      <c r="FD29" s="107">
        <f>AG29+BD29</f>
        <v>0</v>
      </c>
      <c r="FE29" s="107">
        <f>AH29+BE29</f>
        <v>0</v>
      </c>
      <c r="FF29" s="107">
        <f>AI29+BF29</f>
        <v>0</v>
      </c>
      <c r="FG29" s="107">
        <f>AJ29+BG29</f>
        <v>0</v>
      </c>
      <c r="FH29" s="107">
        <f>AK29+BH29</f>
        <v>0</v>
      </c>
      <c r="FI29" s="108">
        <f>AL29+BI29</f>
        <v>0</v>
      </c>
      <c r="FJ29" s="134">
        <f>AM29+BJ29</f>
        <v>0</v>
      </c>
      <c r="FK29" s="129">
        <f t="shared" si="22"/>
        <v>0</v>
      </c>
      <c r="FM29" s="9"/>
      <c r="FO29" s="105"/>
      <c r="FQ29" s="159" t="e">
        <f>#REF!+DC29+CG29</f>
        <v>#REF!</v>
      </c>
      <c r="FR29" s="107" t="e">
        <f>#REF!+DD29+CH29</f>
        <v>#REF!</v>
      </c>
      <c r="FS29" s="107" t="e">
        <f>#REF!+DE29+CI29</f>
        <v>#REF!</v>
      </c>
      <c r="FT29" s="107" t="e">
        <f>#REF!+DF29+CJ29</f>
        <v>#REF!</v>
      </c>
      <c r="FU29" s="107" t="e">
        <f>#REF!+DG29+CK29</f>
        <v>#REF!</v>
      </c>
      <c r="FV29" s="107" t="e">
        <f>#REF!+DH29+CL29</f>
        <v>#REF!</v>
      </c>
      <c r="FW29" s="107" t="e">
        <f>#REF!+DI29+CM29</f>
        <v>#REF!</v>
      </c>
      <c r="FX29" s="107" t="e">
        <f>#REF!+DJ29+CN29</f>
        <v>#REF!</v>
      </c>
      <c r="FY29" s="107" t="e">
        <f>#REF!+DK29+CO29</f>
        <v>#REF!</v>
      </c>
      <c r="FZ29" s="107" t="e">
        <f>#REF!+DL29+CP29</f>
        <v>#REF!</v>
      </c>
      <c r="GA29" s="107" t="e">
        <f>#REF!+DM29+CQ29</f>
        <v>#REF!</v>
      </c>
      <c r="GB29" s="107" t="e">
        <f>#REF!+DN29+CR29</f>
        <v>#REF!</v>
      </c>
      <c r="GC29" s="107" t="e">
        <f>#REF!+DO29+CS29</f>
        <v>#REF!</v>
      </c>
      <c r="GD29" s="107" t="e">
        <f>#REF!+DP29+CT29</f>
        <v>#REF!</v>
      </c>
      <c r="GE29" s="107" t="e">
        <f>#REF!+DQ29+CU29</f>
        <v>#REF!</v>
      </c>
      <c r="GF29" s="107" t="e">
        <f>#REF!+DR29+CV29</f>
        <v>#REF!</v>
      </c>
      <c r="GG29" s="134" t="e">
        <f>#REF!+DS29+CW29</f>
        <v>#REF!</v>
      </c>
      <c r="GH29" s="129" t="e">
        <f t="shared" si="23"/>
        <v>#REF!</v>
      </c>
      <c r="GI29" s="99"/>
      <c r="GJ29" s="99" t="e">
        <f t="shared" si="26"/>
        <v>#REF!</v>
      </c>
    </row>
    <row r="30" spans="2:192" x14ac:dyDescent="0.25">
      <c r="B30" s="22"/>
      <c r="C30" s="22">
        <f>IF(ISERROR(I30+1)=TRUE,I30,IF(I30="","",MAX(C$15:C29)+1))</f>
        <v>8</v>
      </c>
      <c r="D30" s="22">
        <f t="shared" si="11"/>
        <v>1</v>
      </c>
      <c r="E30" s="12"/>
      <c r="G30" s="9"/>
      <c r="I30" s="119">
        <v>8</v>
      </c>
      <c r="J30" s="120" t="s">
        <v>65</v>
      </c>
      <c r="K30" s="120"/>
      <c r="L30" s="120"/>
      <c r="M30" s="120"/>
      <c r="N30" s="120"/>
      <c r="O30" s="120"/>
      <c r="P30" s="121" t="s">
        <v>63</v>
      </c>
      <c r="Q30" s="318"/>
      <c r="S30" s="9"/>
      <c r="U30" s="105"/>
      <c r="W30" s="15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8"/>
      <c r="AL30" s="108"/>
      <c r="AM30" s="108"/>
      <c r="AN30" s="109">
        <f t="shared" si="13"/>
        <v>0</v>
      </c>
      <c r="AP30" s="9"/>
      <c r="AR30" s="105"/>
      <c r="AT30" s="106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8"/>
      <c r="BI30" s="108"/>
      <c r="BJ30" s="108"/>
      <c r="BK30" s="109">
        <f t="shared" si="15"/>
        <v>0</v>
      </c>
      <c r="BL30" s="220"/>
      <c r="BM30" s="222"/>
      <c r="BN30" s="220"/>
      <c r="BO30" s="210"/>
      <c r="BP30" s="249"/>
      <c r="BQ30" s="244"/>
      <c r="BR30" s="247"/>
      <c r="BS30" s="248">
        <f t="shared" si="24"/>
        <v>0</v>
      </c>
      <c r="BT30" s="220"/>
      <c r="BU30" s="222"/>
      <c r="BV30" s="220"/>
      <c r="BW30" s="210"/>
      <c r="BX30" s="249"/>
      <c r="BY30" s="244"/>
      <c r="BZ30" s="247"/>
      <c r="CA30" s="248">
        <f t="shared" si="25"/>
        <v>0</v>
      </c>
      <c r="CC30" s="231"/>
      <c r="CE30" s="183"/>
      <c r="CG30" s="189"/>
      <c r="CH30" s="185"/>
      <c r="CI30" s="185"/>
      <c r="CJ30" s="185"/>
      <c r="CK30" s="185"/>
      <c r="CL30" s="185"/>
      <c r="CM30" s="185"/>
      <c r="CN30" s="185"/>
      <c r="CO30" s="185"/>
      <c r="CP30" s="185"/>
      <c r="CQ30" s="185"/>
      <c r="CR30" s="185"/>
      <c r="CS30" s="185"/>
      <c r="CT30" s="185"/>
      <c r="CU30" s="186"/>
      <c r="CV30" s="186"/>
      <c r="CW30" s="186"/>
      <c r="CX30" s="187">
        <f t="shared" si="17"/>
        <v>0</v>
      </c>
      <c r="DA30" s="183"/>
      <c r="DC30" s="195">
        <v>0</v>
      </c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1"/>
      <c r="DR30" s="191"/>
      <c r="DS30" s="191"/>
      <c r="DT30" s="187">
        <f t="shared" si="19"/>
        <v>0</v>
      </c>
      <c r="DU30" s="105"/>
      <c r="DW30" s="106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8"/>
      <c r="EL30" s="108"/>
      <c r="EM30" s="108"/>
      <c r="EN30" s="109">
        <f t="shared" si="21"/>
        <v>0</v>
      </c>
      <c r="EP30" s="9"/>
      <c r="ER30" s="105"/>
      <c r="ET30" s="159">
        <f>W30+AT30</f>
        <v>0</v>
      </c>
      <c r="EU30" s="107">
        <f>X30+AU30</f>
        <v>0</v>
      </c>
      <c r="EV30" s="107">
        <f>Y30+AV30</f>
        <v>0</v>
      </c>
      <c r="EW30" s="107">
        <f>Z30+AW30</f>
        <v>0</v>
      </c>
      <c r="EX30" s="107">
        <f>AA30+AX30</f>
        <v>0</v>
      </c>
      <c r="EY30" s="107">
        <f>AB30+AY30</f>
        <v>0</v>
      </c>
      <c r="EZ30" s="107">
        <f>AC30+AZ30</f>
        <v>0</v>
      </c>
      <c r="FA30" s="107">
        <f>AD30+BA30</f>
        <v>0</v>
      </c>
      <c r="FB30" s="107">
        <f>AE30+BB30</f>
        <v>0</v>
      </c>
      <c r="FC30" s="107">
        <f>AF30+BC30</f>
        <v>0</v>
      </c>
      <c r="FD30" s="107">
        <f>AG30+BD30</f>
        <v>0</v>
      </c>
      <c r="FE30" s="107">
        <f>AH30+BE30</f>
        <v>0</v>
      </c>
      <c r="FF30" s="107">
        <f>AI30+BF30</f>
        <v>0</v>
      </c>
      <c r="FG30" s="107">
        <f>AJ30+BG30</f>
        <v>0</v>
      </c>
      <c r="FH30" s="107">
        <f>AK30+BH30</f>
        <v>0</v>
      </c>
      <c r="FI30" s="108">
        <f>AL30+BI30</f>
        <v>0</v>
      </c>
      <c r="FJ30" s="134">
        <f>AM30+BJ30</f>
        <v>0</v>
      </c>
      <c r="FK30" s="129">
        <f t="shared" si="22"/>
        <v>0</v>
      </c>
      <c r="FM30" s="9"/>
      <c r="FO30" s="105"/>
      <c r="FQ30" s="159" t="e">
        <f>#REF!+DC30+CG30</f>
        <v>#REF!</v>
      </c>
      <c r="FR30" s="107" t="e">
        <f>#REF!+DD30+CH30</f>
        <v>#REF!</v>
      </c>
      <c r="FS30" s="107" t="e">
        <f>#REF!+DE30+CI30</f>
        <v>#REF!</v>
      </c>
      <c r="FT30" s="107" t="e">
        <f>#REF!+DF30+CJ30</f>
        <v>#REF!</v>
      </c>
      <c r="FU30" s="107" t="e">
        <f>#REF!+DG30+CK30</f>
        <v>#REF!</v>
      </c>
      <c r="FV30" s="107" t="e">
        <f>#REF!+DH30+CL30</f>
        <v>#REF!</v>
      </c>
      <c r="FW30" s="107" t="e">
        <f>#REF!+DI30+CM30</f>
        <v>#REF!</v>
      </c>
      <c r="FX30" s="107" t="e">
        <f>#REF!+DJ30+CN30</f>
        <v>#REF!</v>
      </c>
      <c r="FY30" s="107" t="e">
        <f>#REF!+DK30+CO30</f>
        <v>#REF!</v>
      </c>
      <c r="FZ30" s="107" t="e">
        <f>#REF!+DL30+CP30</f>
        <v>#REF!</v>
      </c>
      <c r="GA30" s="107" t="e">
        <f>#REF!+DM30+CQ30</f>
        <v>#REF!</v>
      </c>
      <c r="GB30" s="107" t="e">
        <f>#REF!+DN30+CR30</f>
        <v>#REF!</v>
      </c>
      <c r="GC30" s="107" t="e">
        <f>#REF!+DO30+CS30</f>
        <v>#REF!</v>
      </c>
      <c r="GD30" s="107" t="e">
        <f>#REF!+DP30+CT30</f>
        <v>#REF!</v>
      </c>
      <c r="GE30" s="107" t="e">
        <f>#REF!+DQ30+CU30</f>
        <v>#REF!</v>
      </c>
      <c r="GF30" s="107" t="e">
        <f>#REF!+DR30+CV30</f>
        <v>#REF!</v>
      </c>
      <c r="GG30" s="134" t="e">
        <f>#REF!+DS30+CW30</f>
        <v>#REF!</v>
      </c>
      <c r="GH30" s="129" t="e">
        <f t="shared" si="23"/>
        <v>#REF!</v>
      </c>
      <c r="GI30" s="99"/>
      <c r="GJ30" s="99" t="e">
        <f t="shared" si="26"/>
        <v>#REF!</v>
      </c>
    </row>
    <row r="31" spans="2:192" x14ac:dyDescent="0.25">
      <c r="B31" s="22"/>
      <c r="C31" s="22">
        <f>IF(ISERROR(I31+1)=TRUE,I31,IF(I31="","",MAX(C$15:C30)+1))</f>
        <v>9</v>
      </c>
      <c r="D31" s="22">
        <f t="shared" si="11"/>
        <v>1</v>
      </c>
      <c r="E31" s="12"/>
      <c r="G31" s="9"/>
      <c r="I31" s="119">
        <v>9</v>
      </c>
      <c r="J31" s="120" t="s">
        <v>66</v>
      </c>
      <c r="K31" s="120"/>
      <c r="L31" s="120"/>
      <c r="M31" s="120"/>
      <c r="N31" s="120"/>
      <c r="O31" s="120"/>
      <c r="P31" s="121" t="s">
        <v>63</v>
      </c>
      <c r="Q31" s="318"/>
      <c r="S31" s="9"/>
      <c r="U31" s="105"/>
      <c r="W31" s="15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8"/>
      <c r="AL31" s="108"/>
      <c r="AM31" s="108"/>
      <c r="AN31" s="109">
        <f t="shared" si="13"/>
        <v>0</v>
      </c>
      <c r="AP31" s="9"/>
      <c r="AR31" s="105"/>
      <c r="AT31" s="106">
        <v>1</v>
      </c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8"/>
      <c r="BI31" s="108"/>
      <c r="BJ31" s="108"/>
      <c r="BK31" s="109">
        <f t="shared" si="15"/>
        <v>0</v>
      </c>
      <c r="BL31" s="220"/>
      <c r="BM31" s="222"/>
      <c r="BN31" s="220"/>
      <c r="BO31" s="210"/>
      <c r="BP31" s="249"/>
      <c r="BQ31" s="244">
        <v>1</v>
      </c>
      <c r="BR31" s="247"/>
      <c r="BS31" s="248">
        <f t="shared" si="24"/>
        <v>0</v>
      </c>
      <c r="BT31" s="220"/>
      <c r="BU31" s="222"/>
      <c r="BV31" s="220"/>
      <c r="BW31" s="210"/>
      <c r="BX31" s="249"/>
      <c r="BY31" s="244">
        <v>1</v>
      </c>
      <c r="BZ31" s="247"/>
      <c r="CA31" s="248">
        <f t="shared" si="25"/>
        <v>0</v>
      </c>
      <c r="CC31" s="231"/>
      <c r="CE31" s="183"/>
      <c r="CG31" s="189"/>
      <c r="CH31" s="185"/>
      <c r="CI31" s="185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7">
        <f t="shared" si="17"/>
        <v>0</v>
      </c>
      <c r="DA31" s="183"/>
      <c r="DC31" s="195">
        <v>1</v>
      </c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1"/>
      <c r="DR31" s="191"/>
      <c r="DS31" s="191"/>
      <c r="DT31" s="187">
        <f t="shared" si="19"/>
        <v>0</v>
      </c>
      <c r="DU31" s="105"/>
      <c r="DW31" s="106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08"/>
      <c r="EM31" s="108"/>
      <c r="EN31" s="109">
        <f t="shared" si="21"/>
        <v>0</v>
      </c>
      <c r="EP31" s="9"/>
      <c r="ER31" s="105"/>
      <c r="ET31" s="159">
        <f>W31+AT31</f>
        <v>1</v>
      </c>
      <c r="EU31" s="107">
        <f>X31+AU31</f>
        <v>0</v>
      </c>
      <c r="EV31" s="107">
        <f>Y31+AV31</f>
        <v>0</v>
      </c>
      <c r="EW31" s="107">
        <f>Z31+AW31</f>
        <v>0</v>
      </c>
      <c r="EX31" s="107">
        <f>AA31+AX31</f>
        <v>0</v>
      </c>
      <c r="EY31" s="107">
        <f>AB31+AY31</f>
        <v>0</v>
      </c>
      <c r="EZ31" s="107">
        <f>AC31+AZ31</f>
        <v>0</v>
      </c>
      <c r="FA31" s="107">
        <f>AD31+BA31</f>
        <v>0</v>
      </c>
      <c r="FB31" s="107">
        <f>AE31+BB31</f>
        <v>0</v>
      </c>
      <c r="FC31" s="107">
        <f>AF31+BC31</f>
        <v>0</v>
      </c>
      <c r="FD31" s="107">
        <f>AG31+BD31</f>
        <v>0</v>
      </c>
      <c r="FE31" s="107">
        <f>AH31+BE31</f>
        <v>0</v>
      </c>
      <c r="FF31" s="107">
        <f>AI31+BF31</f>
        <v>0</v>
      </c>
      <c r="FG31" s="107">
        <f>AJ31+BG31</f>
        <v>0</v>
      </c>
      <c r="FH31" s="107">
        <f>AK31+BH31</f>
        <v>0</v>
      </c>
      <c r="FI31" s="108">
        <f>AL31+BI31</f>
        <v>0</v>
      </c>
      <c r="FJ31" s="134">
        <f>AM31+BJ31</f>
        <v>0</v>
      </c>
      <c r="FK31" s="129">
        <f t="shared" si="22"/>
        <v>0</v>
      </c>
      <c r="FM31" s="9"/>
      <c r="FO31" s="105"/>
      <c r="FQ31" s="159" t="e">
        <f>#REF!+DC31+CG31</f>
        <v>#REF!</v>
      </c>
      <c r="FR31" s="107" t="e">
        <f>#REF!+DD31+CH31</f>
        <v>#REF!</v>
      </c>
      <c r="FS31" s="107" t="e">
        <f>#REF!+DE31+CI31</f>
        <v>#REF!</v>
      </c>
      <c r="FT31" s="107" t="e">
        <f>#REF!+DF31+CJ31</f>
        <v>#REF!</v>
      </c>
      <c r="FU31" s="107" t="e">
        <f>#REF!+DG31+CK31</f>
        <v>#REF!</v>
      </c>
      <c r="FV31" s="107" t="e">
        <f>#REF!+DH31+CL31</f>
        <v>#REF!</v>
      </c>
      <c r="FW31" s="107" t="e">
        <f>#REF!+DI31+CM31</f>
        <v>#REF!</v>
      </c>
      <c r="FX31" s="107" t="e">
        <f>#REF!+DJ31+CN31</f>
        <v>#REF!</v>
      </c>
      <c r="FY31" s="107" t="e">
        <f>#REF!+DK31+CO31</f>
        <v>#REF!</v>
      </c>
      <c r="FZ31" s="107" t="e">
        <f>#REF!+DL31+CP31</f>
        <v>#REF!</v>
      </c>
      <c r="GA31" s="107" t="e">
        <f>#REF!+DM31+CQ31</f>
        <v>#REF!</v>
      </c>
      <c r="GB31" s="107" t="e">
        <f>#REF!+DN31+CR31</f>
        <v>#REF!</v>
      </c>
      <c r="GC31" s="107" t="e">
        <f>#REF!+DO31+CS31</f>
        <v>#REF!</v>
      </c>
      <c r="GD31" s="107" t="e">
        <f>#REF!+DP31+CT31</f>
        <v>#REF!</v>
      </c>
      <c r="GE31" s="107" t="e">
        <f>#REF!+DQ31+CU31</f>
        <v>#REF!</v>
      </c>
      <c r="GF31" s="107" t="e">
        <f>#REF!+DR31+CV31</f>
        <v>#REF!</v>
      </c>
      <c r="GG31" s="134" t="e">
        <f>#REF!+DS31+CW31</f>
        <v>#REF!</v>
      </c>
      <c r="GH31" s="129" t="e">
        <f t="shared" si="23"/>
        <v>#REF!</v>
      </c>
      <c r="GI31" s="99"/>
      <c r="GJ31" s="99" t="e">
        <f t="shared" si="26"/>
        <v>#REF!</v>
      </c>
    </row>
    <row r="32" spans="2:192" x14ac:dyDescent="0.25">
      <c r="B32" s="22"/>
      <c r="C32" s="22"/>
      <c r="D32" s="22"/>
      <c r="E32" s="12"/>
      <c r="G32" s="9"/>
      <c r="I32" s="119">
        <v>10</v>
      </c>
      <c r="J32" s="120" t="s">
        <v>67</v>
      </c>
      <c r="K32" s="120"/>
      <c r="L32" s="120"/>
      <c r="M32" s="120"/>
      <c r="N32" s="120"/>
      <c r="O32" s="120"/>
      <c r="P32" s="121" t="s">
        <v>63</v>
      </c>
      <c r="Q32" s="318"/>
      <c r="S32" s="9"/>
      <c r="U32" s="105"/>
      <c r="W32" s="157">
        <v>1</v>
      </c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8"/>
      <c r="AL32" s="108"/>
      <c r="AM32" s="108"/>
      <c r="AN32" s="109">
        <f t="shared" si="13"/>
        <v>0</v>
      </c>
      <c r="AP32" s="9"/>
      <c r="AR32" s="105"/>
      <c r="AT32" s="106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8"/>
      <c r="BJ32" s="108"/>
      <c r="BK32" s="109">
        <f t="shared" ref="BK32" si="27">SUM(AT32:BJ32)*$Q32</f>
        <v>0</v>
      </c>
      <c r="BL32" s="220"/>
      <c r="BM32" s="222"/>
      <c r="BN32" s="220"/>
      <c r="BO32" s="210"/>
      <c r="BP32" s="249"/>
      <c r="BQ32" s="244"/>
      <c r="BR32" s="247"/>
      <c r="BS32" s="248">
        <f t="shared" si="24"/>
        <v>0</v>
      </c>
      <c r="BT32" s="220"/>
      <c r="BU32" s="222"/>
      <c r="BV32" s="220"/>
      <c r="BW32" s="210"/>
      <c r="BX32" s="249"/>
      <c r="BY32" s="244"/>
      <c r="BZ32" s="247"/>
      <c r="CA32" s="248">
        <f t="shared" si="25"/>
        <v>0</v>
      </c>
      <c r="CC32" s="231"/>
      <c r="CE32" s="183"/>
      <c r="CG32" s="189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7">
        <f t="shared" ref="CX32" si="28">SUM(CG32:CW32)*$Q32</f>
        <v>0</v>
      </c>
      <c r="DA32" s="183"/>
      <c r="DC32" s="196">
        <v>0</v>
      </c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1"/>
      <c r="DR32" s="191"/>
      <c r="DS32" s="191"/>
      <c r="DT32" s="187">
        <f t="shared" ref="DT32" si="29">SUM(DC32:DS32)*$Q32</f>
        <v>0</v>
      </c>
      <c r="DU32" s="105"/>
      <c r="DW32" s="106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08"/>
      <c r="EM32" s="108"/>
      <c r="EN32" s="109">
        <f t="shared" ref="EN32" si="30">SUM(DW32:EM32)*$Q32</f>
        <v>0</v>
      </c>
      <c r="EP32" s="9"/>
      <c r="ER32" s="105"/>
      <c r="ET32" s="159">
        <f>W32+AT32</f>
        <v>1</v>
      </c>
      <c r="EU32" s="107">
        <f>X32+AU32</f>
        <v>0</v>
      </c>
      <c r="EV32" s="107">
        <f>Y32+AV32</f>
        <v>0</v>
      </c>
      <c r="EW32" s="107">
        <f>Z32+AW32</f>
        <v>0</v>
      </c>
      <c r="EX32" s="107">
        <f>AA32+AX32</f>
        <v>0</v>
      </c>
      <c r="EY32" s="107">
        <f>AB32+AY32</f>
        <v>0</v>
      </c>
      <c r="EZ32" s="107">
        <f>AC32+AZ32</f>
        <v>0</v>
      </c>
      <c r="FA32" s="107">
        <f>AD32+BA32</f>
        <v>0</v>
      </c>
      <c r="FB32" s="107">
        <f>AE32+BB32</f>
        <v>0</v>
      </c>
      <c r="FC32" s="107">
        <f>AF32+BC32</f>
        <v>0</v>
      </c>
      <c r="FD32" s="107">
        <f>AG32+BD32</f>
        <v>0</v>
      </c>
      <c r="FE32" s="107">
        <f>AH32+BE32</f>
        <v>0</v>
      </c>
      <c r="FF32" s="107">
        <f>AI32+BF32</f>
        <v>0</v>
      </c>
      <c r="FG32" s="107">
        <f>AJ32+BG32</f>
        <v>0</v>
      </c>
      <c r="FH32" s="107">
        <f>AK32+BH32</f>
        <v>0</v>
      </c>
      <c r="FI32" s="108">
        <f>AL32+BI32</f>
        <v>0</v>
      </c>
      <c r="FJ32" s="134">
        <f>AM32+BJ32</f>
        <v>0</v>
      </c>
      <c r="FK32" s="129">
        <f t="shared" ref="FK32" si="31">SUM(ET32:FJ32)*$Q32</f>
        <v>0</v>
      </c>
      <c r="FM32" s="9"/>
      <c r="FO32" s="105"/>
      <c r="FQ32" s="159" t="e">
        <f>#REF!+DC32+CG32</f>
        <v>#REF!</v>
      </c>
      <c r="FR32" s="107" t="e">
        <f>#REF!+DD32+CH32</f>
        <v>#REF!</v>
      </c>
      <c r="FS32" s="107" t="e">
        <f>#REF!+DE32+CI32</f>
        <v>#REF!</v>
      </c>
      <c r="FT32" s="107" t="e">
        <f>#REF!+DF32+CJ32</f>
        <v>#REF!</v>
      </c>
      <c r="FU32" s="107" t="e">
        <f>#REF!+DG32+CK32</f>
        <v>#REF!</v>
      </c>
      <c r="FV32" s="107" t="e">
        <f>#REF!+DH32+CL32</f>
        <v>#REF!</v>
      </c>
      <c r="FW32" s="107" t="e">
        <f>#REF!+DI32+CM32</f>
        <v>#REF!</v>
      </c>
      <c r="FX32" s="107" t="e">
        <f>#REF!+DJ32+CN32</f>
        <v>#REF!</v>
      </c>
      <c r="FY32" s="107" t="e">
        <f>#REF!+DK32+CO32</f>
        <v>#REF!</v>
      </c>
      <c r="FZ32" s="107" t="e">
        <f>#REF!+DL32+CP32</f>
        <v>#REF!</v>
      </c>
      <c r="GA32" s="107" t="e">
        <f>#REF!+DM32+CQ32</f>
        <v>#REF!</v>
      </c>
      <c r="GB32" s="107" t="e">
        <f>#REF!+DN32+CR32</f>
        <v>#REF!</v>
      </c>
      <c r="GC32" s="107" t="e">
        <f>#REF!+DO32+CS32</f>
        <v>#REF!</v>
      </c>
      <c r="GD32" s="107" t="e">
        <f>#REF!+DP32+CT32</f>
        <v>#REF!</v>
      </c>
      <c r="GE32" s="107" t="e">
        <f>#REF!+DQ32+CU32</f>
        <v>#REF!</v>
      </c>
      <c r="GF32" s="107" t="e">
        <f>#REF!+DR32+CV32</f>
        <v>#REF!</v>
      </c>
      <c r="GG32" s="134" t="e">
        <f>#REF!+DS32+CW32</f>
        <v>#REF!</v>
      </c>
      <c r="GH32" s="129" t="e">
        <f t="shared" si="23"/>
        <v>#REF!</v>
      </c>
      <c r="GI32" s="99"/>
      <c r="GJ32" s="99" t="e">
        <f t="shared" si="26"/>
        <v>#REF!</v>
      </c>
    </row>
    <row r="33" spans="2:192" x14ac:dyDescent="0.25">
      <c r="B33" s="22"/>
      <c r="C33" s="22">
        <f>IF(ISERROR(I33+1)=TRUE,I33,IF(I33="","",MAX(C$15:C32)+1))</f>
        <v>10</v>
      </c>
      <c r="D33" s="22">
        <f>IF(I33="","",IF(ISERROR(I33+1)=TRUE,"",1))</f>
        <v>1</v>
      </c>
      <c r="E33" s="12"/>
      <c r="G33" s="9"/>
      <c r="I33" s="119">
        <v>11</v>
      </c>
      <c r="J33" s="120" t="s">
        <v>68</v>
      </c>
      <c r="K33" s="120"/>
      <c r="L33" s="120"/>
      <c r="M33" s="120"/>
      <c r="N33" s="120"/>
      <c r="O33" s="120"/>
      <c r="P33" s="121" t="s">
        <v>69</v>
      </c>
      <c r="Q33" s="318"/>
      <c r="S33" s="9"/>
      <c r="U33" s="105"/>
      <c r="W33" s="157"/>
      <c r="X33" s="107">
        <f t="shared" ref="X33:AM33" si="32">+X10*20</f>
        <v>0</v>
      </c>
      <c r="Y33" s="107">
        <f t="shared" si="32"/>
        <v>0</v>
      </c>
      <c r="Z33" s="107">
        <f t="shared" si="32"/>
        <v>0</v>
      </c>
      <c r="AA33" s="107">
        <f t="shared" si="32"/>
        <v>0</v>
      </c>
      <c r="AB33" s="107">
        <f t="shared" si="32"/>
        <v>0</v>
      </c>
      <c r="AC33" s="107">
        <f t="shared" si="32"/>
        <v>0</v>
      </c>
      <c r="AD33" s="107">
        <f t="shared" si="32"/>
        <v>0</v>
      </c>
      <c r="AE33" s="107">
        <f t="shared" si="32"/>
        <v>0</v>
      </c>
      <c r="AF33" s="107">
        <f t="shared" si="32"/>
        <v>0</v>
      </c>
      <c r="AG33" s="107">
        <f>+AG10*20</f>
        <v>296.39999999999998</v>
      </c>
      <c r="AH33" s="107">
        <f t="shared" si="32"/>
        <v>0</v>
      </c>
      <c r="AI33" s="107">
        <f t="shared" si="32"/>
        <v>0</v>
      </c>
      <c r="AJ33" s="107">
        <f t="shared" si="32"/>
        <v>0</v>
      </c>
      <c r="AK33" s="108">
        <f t="shared" si="32"/>
        <v>0</v>
      </c>
      <c r="AL33" s="108">
        <f t="shared" si="32"/>
        <v>0</v>
      </c>
      <c r="AM33" s="108">
        <f t="shared" si="32"/>
        <v>0</v>
      </c>
      <c r="AN33" s="109">
        <f t="shared" si="13"/>
        <v>0</v>
      </c>
      <c r="AP33" s="9"/>
      <c r="AR33" s="105"/>
      <c r="AT33" s="106"/>
      <c r="AU33" s="107">
        <f t="shared" ref="AU33:BA33" si="33">+AU10*20</f>
        <v>0</v>
      </c>
      <c r="AV33" s="107">
        <f t="shared" si="33"/>
        <v>0</v>
      </c>
      <c r="AW33" s="107">
        <f t="shared" si="33"/>
        <v>0</v>
      </c>
      <c r="AX33" s="107">
        <f t="shared" si="33"/>
        <v>0</v>
      </c>
      <c r="AY33" s="107">
        <f t="shared" si="33"/>
        <v>0</v>
      </c>
      <c r="AZ33" s="107">
        <f t="shared" si="33"/>
        <v>0</v>
      </c>
      <c r="BA33" s="107">
        <f t="shared" si="33"/>
        <v>0</v>
      </c>
      <c r="BB33" s="107"/>
      <c r="BC33" s="107">
        <f t="shared" ref="BC33:BJ33" si="34">+BC10*20</f>
        <v>0</v>
      </c>
      <c r="BD33" s="107">
        <f>+BD10*20</f>
        <v>296.39999999999998</v>
      </c>
      <c r="BE33" s="107">
        <f t="shared" si="34"/>
        <v>0</v>
      </c>
      <c r="BF33" s="107">
        <f t="shared" si="34"/>
        <v>0</v>
      </c>
      <c r="BG33" s="107">
        <f t="shared" si="34"/>
        <v>0</v>
      </c>
      <c r="BH33" s="108">
        <f t="shared" si="34"/>
        <v>0</v>
      </c>
      <c r="BI33" s="108">
        <f t="shared" si="34"/>
        <v>0</v>
      </c>
      <c r="BJ33" s="108">
        <f t="shared" si="34"/>
        <v>0</v>
      </c>
      <c r="BK33" s="109">
        <f t="shared" ref="BK33:BK73" si="35">SUM(AT33:BJ33)*$Q33</f>
        <v>0</v>
      </c>
      <c r="BL33" s="220"/>
      <c r="BM33" s="222"/>
      <c r="BN33" s="220"/>
      <c r="BO33" s="210"/>
      <c r="BP33" s="249"/>
      <c r="BQ33" s="244"/>
      <c r="BR33" s="247">
        <f>+BR10*20</f>
        <v>296.39999999999998</v>
      </c>
      <c r="BS33" s="248">
        <f t="shared" si="24"/>
        <v>0</v>
      </c>
      <c r="BT33" s="220"/>
      <c r="BU33" s="222"/>
      <c r="BV33" s="220"/>
      <c r="BW33" s="210"/>
      <c r="BX33" s="249"/>
      <c r="BY33" s="244"/>
      <c r="BZ33" s="247">
        <f>+BZ10*20</f>
        <v>296.39999999999998</v>
      </c>
      <c r="CA33" s="248">
        <f t="shared" si="25"/>
        <v>0</v>
      </c>
      <c r="CC33" s="231"/>
      <c r="CE33" s="183"/>
      <c r="CG33" s="189"/>
      <c r="CH33" s="185">
        <f t="shared" ref="CH33:CP33" si="36">+CH10*20</f>
        <v>32</v>
      </c>
      <c r="CI33" s="185">
        <f t="shared" si="36"/>
        <v>44.2</v>
      </c>
      <c r="CJ33" s="185">
        <f t="shared" si="36"/>
        <v>55.8</v>
      </c>
      <c r="CK33" s="185">
        <f t="shared" si="36"/>
        <v>55.8</v>
      </c>
      <c r="CL33" s="185">
        <f t="shared" si="36"/>
        <v>93</v>
      </c>
      <c r="CM33" s="185">
        <f t="shared" si="36"/>
        <v>63.4</v>
      </c>
      <c r="CN33" s="185">
        <f t="shared" si="36"/>
        <v>146.6</v>
      </c>
      <c r="CO33" s="185">
        <f t="shared" si="36"/>
        <v>100</v>
      </c>
      <c r="CP33" s="185">
        <f t="shared" si="36"/>
        <v>90.199999999999989</v>
      </c>
      <c r="CQ33" s="185"/>
      <c r="CR33" s="185"/>
      <c r="CS33" s="185">
        <f t="shared" ref="CS33:CV33" si="37">+CS10*20</f>
        <v>0</v>
      </c>
      <c r="CT33" s="185">
        <f t="shared" si="37"/>
        <v>0</v>
      </c>
      <c r="CU33" s="185">
        <f t="shared" si="37"/>
        <v>0</v>
      </c>
      <c r="CV33" s="185">
        <f t="shared" si="37"/>
        <v>0</v>
      </c>
      <c r="CW33" s="185">
        <f>+CW10*20</f>
        <v>140</v>
      </c>
      <c r="CX33" s="187">
        <f t="shared" ref="CX33:CX73" si="38">SUM(CG33:CW33)*$Q33</f>
        <v>0</v>
      </c>
      <c r="DA33" s="183"/>
      <c r="DC33" s="195">
        <f t="shared" ref="DC33:DJ33" si="39">+DC10*20</f>
        <v>160</v>
      </c>
      <c r="DD33" s="190">
        <f t="shared" si="39"/>
        <v>25.8</v>
      </c>
      <c r="DE33" s="190">
        <f t="shared" si="39"/>
        <v>41.8</v>
      </c>
      <c r="DF33" s="190">
        <f t="shared" si="39"/>
        <v>62.800000000000004</v>
      </c>
      <c r="DG33" s="190">
        <f t="shared" si="39"/>
        <v>80</v>
      </c>
      <c r="DH33" s="190">
        <f t="shared" si="39"/>
        <v>55</v>
      </c>
      <c r="DI33" s="190">
        <f t="shared" si="39"/>
        <v>54.6</v>
      </c>
      <c r="DJ33" s="190">
        <f t="shared" si="39"/>
        <v>218.6</v>
      </c>
      <c r="DK33" s="190">
        <v>0</v>
      </c>
      <c r="DL33" s="190">
        <f>+DL10*20</f>
        <v>80.600000000000009</v>
      </c>
      <c r="DM33" s="190">
        <f t="shared" ref="DM33:DR33" si="40">+DM10*20</f>
        <v>0</v>
      </c>
      <c r="DN33" s="190">
        <f t="shared" si="40"/>
        <v>0</v>
      </c>
      <c r="DO33" s="190">
        <f t="shared" si="40"/>
        <v>0</v>
      </c>
      <c r="DP33" s="190">
        <f t="shared" si="40"/>
        <v>0</v>
      </c>
      <c r="DQ33" s="191">
        <f t="shared" si="40"/>
        <v>0</v>
      </c>
      <c r="DR33" s="191">
        <f t="shared" si="40"/>
        <v>0</v>
      </c>
      <c r="DS33" s="191">
        <f>+DS10*20</f>
        <v>140</v>
      </c>
      <c r="DT33" s="187">
        <f t="shared" ref="DT33:DT73" si="41">SUM(DC33:DS33)*$Q33</f>
        <v>0</v>
      </c>
      <c r="DU33" s="105"/>
      <c r="DW33" s="106"/>
      <c r="DX33" s="107"/>
      <c r="DY33" s="107"/>
      <c r="DZ33" s="107"/>
      <c r="EA33" s="107"/>
      <c r="EB33" s="107"/>
      <c r="EC33" s="107"/>
      <c r="ED33" s="107">
        <f t="shared" ref="ED33:EM33" si="42">+ED10*20</f>
        <v>0</v>
      </c>
      <c r="EE33" s="107">
        <f t="shared" si="42"/>
        <v>0</v>
      </c>
      <c r="EF33" s="107">
        <f t="shared" si="42"/>
        <v>0</v>
      </c>
      <c r="EG33" s="107">
        <f t="shared" si="42"/>
        <v>0</v>
      </c>
      <c r="EH33" s="107">
        <f t="shared" si="42"/>
        <v>0</v>
      </c>
      <c r="EI33" s="107">
        <f t="shared" si="42"/>
        <v>0</v>
      </c>
      <c r="EJ33" s="107">
        <f t="shared" si="42"/>
        <v>0</v>
      </c>
      <c r="EK33" s="108">
        <f t="shared" si="42"/>
        <v>0</v>
      </c>
      <c r="EL33" s="108">
        <f t="shared" si="42"/>
        <v>0</v>
      </c>
      <c r="EM33" s="108">
        <f t="shared" si="42"/>
        <v>0</v>
      </c>
      <c r="EN33" s="109">
        <f t="shared" si="21"/>
        <v>0</v>
      </c>
      <c r="EP33" s="9"/>
      <c r="ER33" s="105"/>
      <c r="ET33" s="159">
        <f>W33+AT33</f>
        <v>0</v>
      </c>
      <c r="EU33" s="107">
        <f>X33+AU33</f>
        <v>0</v>
      </c>
      <c r="EV33" s="107">
        <f>Y33+AV33</f>
        <v>0</v>
      </c>
      <c r="EW33" s="107">
        <f>Z33+AW33</f>
        <v>0</v>
      </c>
      <c r="EX33" s="107">
        <f>AA33+AX33</f>
        <v>0</v>
      </c>
      <c r="EY33" s="107">
        <f>AB33+AY33</f>
        <v>0</v>
      </c>
      <c r="EZ33" s="107">
        <f>AC33+AZ33</f>
        <v>0</v>
      </c>
      <c r="FA33" s="107">
        <f>AD33+BA33</f>
        <v>0</v>
      </c>
      <c r="FB33" s="107">
        <f>AE33+BB33</f>
        <v>0</v>
      </c>
      <c r="FC33" s="107">
        <f>AF33+BC33</f>
        <v>0</v>
      </c>
      <c r="FD33" s="107">
        <f>AG33+BD33</f>
        <v>592.79999999999995</v>
      </c>
      <c r="FE33" s="107">
        <f>AH33+BE33</f>
        <v>0</v>
      </c>
      <c r="FF33" s="107">
        <f>AI33+BF33</f>
        <v>0</v>
      </c>
      <c r="FG33" s="107">
        <f>AJ33+BG33</f>
        <v>0</v>
      </c>
      <c r="FH33" s="107">
        <f>AK33+BH33</f>
        <v>0</v>
      </c>
      <c r="FI33" s="108">
        <f>AL33+BI33</f>
        <v>0</v>
      </c>
      <c r="FJ33" s="134">
        <f>AM33+BJ33</f>
        <v>0</v>
      </c>
      <c r="FK33" s="129">
        <f t="shared" si="22"/>
        <v>0</v>
      </c>
      <c r="FM33" s="9"/>
      <c r="FO33" s="105"/>
      <c r="FQ33" s="159" t="e">
        <f>#REF!+DC33+CG33</f>
        <v>#REF!</v>
      </c>
      <c r="FR33" s="107" t="e">
        <f>#REF!+DD33+CH33</f>
        <v>#REF!</v>
      </c>
      <c r="FS33" s="107" t="e">
        <f>#REF!+DE33+CI33</f>
        <v>#REF!</v>
      </c>
      <c r="FT33" s="107" t="e">
        <f>#REF!+DF33+CJ33</f>
        <v>#REF!</v>
      </c>
      <c r="FU33" s="107" t="e">
        <f>#REF!+DG33+CK33</f>
        <v>#REF!</v>
      </c>
      <c r="FV33" s="107" t="e">
        <f>#REF!+DH33+CL33</f>
        <v>#REF!</v>
      </c>
      <c r="FW33" s="107" t="e">
        <f>#REF!+DI33+CM33</f>
        <v>#REF!</v>
      </c>
      <c r="FX33" s="107" t="e">
        <f>#REF!+DJ33+CN33</f>
        <v>#REF!</v>
      </c>
      <c r="FY33" s="107" t="e">
        <f>#REF!+DK33+CO33</f>
        <v>#REF!</v>
      </c>
      <c r="FZ33" s="107" t="e">
        <f>#REF!+DL33+CP33</f>
        <v>#REF!</v>
      </c>
      <c r="GA33" s="107" t="e">
        <f>#REF!+DM33+CQ33</f>
        <v>#REF!</v>
      </c>
      <c r="GB33" s="107" t="e">
        <f>#REF!+DN33+CR33</f>
        <v>#REF!</v>
      </c>
      <c r="GC33" s="107" t="e">
        <f>#REF!+DO33+CS33</f>
        <v>#REF!</v>
      </c>
      <c r="GD33" s="107" t="e">
        <f>#REF!+DP33+CT33</f>
        <v>#REF!</v>
      </c>
      <c r="GE33" s="107" t="e">
        <f>#REF!+DQ33+CU33</f>
        <v>#REF!</v>
      </c>
      <c r="GF33" s="107" t="e">
        <f>#REF!+DR33+CV33</f>
        <v>#REF!</v>
      </c>
      <c r="GG33" s="134" t="e">
        <f>#REF!+DS33+CW33</f>
        <v>#REF!</v>
      </c>
      <c r="GH33" s="129" t="e">
        <f t="shared" si="23"/>
        <v>#REF!</v>
      </c>
      <c r="GJ33" s="99" t="e">
        <f t="shared" si="26"/>
        <v>#REF!</v>
      </c>
    </row>
    <row r="34" spans="2:192" x14ac:dyDescent="0.25">
      <c r="B34" s="22"/>
      <c r="C34" s="22">
        <f>IF(ISERROR(I34+1)=TRUE,I34,IF(I34="","",MAX(C$15:C33)+1))</f>
        <v>11</v>
      </c>
      <c r="D34" s="22">
        <f>IF(I34="","",IF(ISERROR(I34+1)=TRUE,"",1))</f>
        <v>1</v>
      </c>
      <c r="E34" s="12"/>
      <c r="G34" s="9"/>
      <c r="I34" s="119">
        <v>12</v>
      </c>
      <c r="J34" s="120" t="s">
        <v>70</v>
      </c>
      <c r="K34" s="120"/>
      <c r="L34" s="120"/>
      <c r="M34" s="120"/>
      <c r="N34" s="120"/>
      <c r="O34" s="120"/>
      <c r="P34" s="121" t="s">
        <v>71</v>
      </c>
      <c r="Q34" s="318"/>
      <c r="S34" s="9"/>
      <c r="U34" s="105"/>
      <c r="W34" s="15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8"/>
      <c r="AL34" s="108"/>
      <c r="AM34" s="108"/>
      <c r="AN34" s="109">
        <f t="shared" si="13"/>
        <v>0</v>
      </c>
      <c r="AP34" s="9"/>
      <c r="AR34" s="105"/>
      <c r="AT34" s="106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8"/>
      <c r="BI34" s="108"/>
      <c r="BJ34" s="108"/>
      <c r="BK34" s="109">
        <f t="shared" si="35"/>
        <v>0</v>
      </c>
      <c r="BL34" s="220"/>
      <c r="BM34" s="222"/>
      <c r="BN34" s="220"/>
      <c r="BO34" s="210"/>
      <c r="BP34" s="249"/>
      <c r="BQ34" s="244"/>
      <c r="BR34" s="247"/>
      <c r="BS34" s="248">
        <f t="shared" si="24"/>
        <v>0</v>
      </c>
      <c r="BT34" s="220"/>
      <c r="BU34" s="222"/>
      <c r="BV34" s="220"/>
      <c r="BW34" s="210"/>
      <c r="BX34" s="249"/>
      <c r="BY34" s="244"/>
      <c r="BZ34" s="247"/>
      <c r="CA34" s="248">
        <f t="shared" si="25"/>
        <v>0</v>
      </c>
      <c r="CC34" s="231"/>
      <c r="CE34" s="183"/>
      <c r="CG34" s="189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7">
        <f t="shared" si="38"/>
        <v>0</v>
      </c>
      <c r="DA34" s="183"/>
      <c r="DC34" s="195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1"/>
      <c r="DR34" s="191"/>
      <c r="DS34" s="191"/>
      <c r="DT34" s="187">
        <f t="shared" si="41"/>
        <v>0</v>
      </c>
      <c r="DU34" s="105"/>
      <c r="DW34" s="106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8"/>
      <c r="EL34" s="108"/>
      <c r="EM34" s="108"/>
      <c r="EN34" s="109">
        <f t="shared" si="21"/>
        <v>0</v>
      </c>
      <c r="EP34" s="9"/>
      <c r="ER34" s="105"/>
      <c r="ET34" s="159">
        <f>W34+AT34</f>
        <v>0</v>
      </c>
      <c r="EU34" s="107">
        <f>X34+AU34</f>
        <v>0</v>
      </c>
      <c r="EV34" s="107">
        <f>Y34+AV34</f>
        <v>0</v>
      </c>
      <c r="EW34" s="107">
        <f>Z34+AW34</f>
        <v>0</v>
      </c>
      <c r="EX34" s="107">
        <f>AA34+AX34</f>
        <v>0</v>
      </c>
      <c r="EY34" s="107">
        <f>AB34+AY34</f>
        <v>0</v>
      </c>
      <c r="EZ34" s="107">
        <f>AC34+AZ34</f>
        <v>0</v>
      </c>
      <c r="FA34" s="107">
        <f>AD34+BA34</f>
        <v>0</v>
      </c>
      <c r="FB34" s="107">
        <f>AE34+BB34</f>
        <v>0</v>
      </c>
      <c r="FC34" s="107">
        <f>AF34+BC34</f>
        <v>0</v>
      </c>
      <c r="FD34" s="107">
        <f>AG34+BD34</f>
        <v>0</v>
      </c>
      <c r="FE34" s="107">
        <f>AH34+BE34</f>
        <v>0</v>
      </c>
      <c r="FF34" s="107">
        <f>AI34+BF34</f>
        <v>0</v>
      </c>
      <c r="FG34" s="107">
        <f>AJ34+BG34</f>
        <v>0</v>
      </c>
      <c r="FH34" s="107">
        <f>AK34+BH34</f>
        <v>0</v>
      </c>
      <c r="FI34" s="108">
        <f>AL34+BI34</f>
        <v>0</v>
      </c>
      <c r="FJ34" s="134">
        <f>AM34+BJ34</f>
        <v>0</v>
      </c>
      <c r="FK34" s="129">
        <f t="shared" si="22"/>
        <v>0</v>
      </c>
      <c r="FM34" s="9"/>
      <c r="FO34" s="105"/>
      <c r="FQ34" s="159" t="e">
        <f>#REF!+DC34+CG34</f>
        <v>#REF!</v>
      </c>
      <c r="FR34" s="107" t="e">
        <f>#REF!+DD34+CH34</f>
        <v>#REF!</v>
      </c>
      <c r="FS34" s="107" t="e">
        <f>#REF!+DE34+CI34</f>
        <v>#REF!</v>
      </c>
      <c r="FT34" s="107" t="e">
        <f>#REF!+DF34+CJ34</f>
        <v>#REF!</v>
      </c>
      <c r="FU34" s="107" t="e">
        <f>#REF!+DG34+CK34</f>
        <v>#REF!</v>
      </c>
      <c r="FV34" s="107" t="e">
        <f>#REF!+DH34+CL34</f>
        <v>#REF!</v>
      </c>
      <c r="FW34" s="107" t="e">
        <f>#REF!+DI34+CM34</f>
        <v>#REF!</v>
      </c>
      <c r="FX34" s="107" t="e">
        <f>#REF!+DJ34+CN34</f>
        <v>#REF!</v>
      </c>
      <c r="FY34" s="107" t="e">
        <f>#REF!+DK34+CO34</f>
        <v>#REF!</v>
      </c>
      <c r="FZ34" s="107" t="e">
        <f>#REF!+DL34+CP34</f>
        <v>#REF!</v>
      </c>
      <c r="GA34" s="107" t="e">
        <f>#REF!+DM34+CQ34</f>
        <v>#REF!</v>
      </c>
      <c r="GB34" s="107" t="e">
        <f>#REF!+DN34+CR34</f>
        <v>#REF!</v>
      </c>
      <c r="GC34" s="107" t="e">
        <f>#REF!+DO34+CS34</f>
        <v>#REF!</v>
      </c>
      <c r="GD34" s="107" t="e">
        <f>#REF!+DP34+CT34</f>
        <v>#REF!</v>
      </c>
      <c r="GE34" s="107" t="e">
        <f>#REF!+DQ34+CU34</f>
        <v>#REF!</v>
      </c>
      <c r="GF34" s="107" t="e">
        <f>#REF!+DR34+CV34</f>
        <v>#REF!</v>
      </c>
      <c r="GG34" s="134" t="e">
        <f>#REF!+DS34+CW34</f>
        <v>#REF!</v>
      </c>
      <c r="GH34" s="129" t="e">
        <f t="shared" si="23"/>
        <v>#REF!</v>
      </c>
      <c r="GJ34" s="99" t="e">
        <f t="shared" si="26"/>
        <v>#REF!</v>
      </c>
    </row>
    <row r="35" spans="2:192" x14ac:dyDescent="0.25">
      <c r="B35" s="22"/>
      <c r="C35" s="22">
        <f>IF(ISERROR(I35+1)=TRUE,I35,IF(I35="","",MAX(C$15:C34)+1))</f>
        <v>12</v>
      </c>
      <c r="D35" s="22">
        <f>IF(I35="","",IF(ISERROR(I35+1)=TRUE,"",1))</f>
        <v>1</v>
      </c>
      <c r="E35" s="12"/>
      <c r="G35" s="9"/>
      <c r="I35" s="119">
        <v>13</v>
      </c>
      <c r="J35" s="120" t="s">
        <v>72</v>
      </c>
      <c r="K35" s="120"/>
      <c r="L35" s="120"/>
      <c r="M35" s="120"/>
      <c r="N35" s="120"/>
      <c r="O35" s="120"/>
      <c r="P35" s="122" t="s">
        <v>99</v>
      </c>
      <c r="Q35" s="318"/>
      <c r="S35" s="9"/>
      <c r="U35" s="105"/>
      <c r="W35" s="157"/>
      <c r="X35" s="107"/>
      <c r="Y35" s="107"/>
      <c r="Z35" s="107"/>
      <c r="AA35" s="107"/>
      <c r="AB35" s="107"/>
      <c r="AC35" s="107"/>
      <c r="AD35" s="107"/>
      <c r="AE35" s="107"/>
      <c r="AF35" s="107"/>
      <c r="AG35" s="107">
        <v>1</v>
      </c>
      <c r="AH35" s="107"/>
      <c r="AI35" s="107"/>
      <c r="AJ35" s="107"/>
      <c r="AK35" s="108"/>
      <c r="AL35" s="108"/>
      <c r="AM35" s="108"/>
      <c r="AN35" s="109">
        <f t="shared" si="13"/>
        <v>0</v>
      </c>
      <c r="AP35" s="9"/>
      <c r="AR35" s="105"/>
      <c r="AT35" s="106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>
        <v>1</v>
      </c>
      <c r="BE35" s="107"/>
      <c r="BF35" s="107"/>
      <c r="BG35" s="107"/>
      <c r="BH35" s="108"/>
      <c r="BI35" s="108"/>
      <c r="BJ35" s="108"/>
      <c r="BK35" s="109">
        <f t="shared" si="35"/>
        <v>0</v>
      </c>
      <c r="BL35" s="220"/>
      <c r="BM35" s="222"/>
      <c r="BN35" s="220"/>
      <c r="BO35" s="210"/>
      <c r="BP35" s="249"/>
      <c r="BQ35" s="244"/>
      <c r="BR35" s="247">
        <v>1</v>
      </c>
      <c r="BS35" s="248">
        <f t="shared" si="24"/>
        <v>0</v>
      </c>
      <c r="BT35" s="220"/>
      <c r="BU35" s="222"/>
      <c r="BV35" s="220"/>
      <c r="BW35" s="210"/>
      <c r="BX35" s="249"/>
      <c r="BY35" s="244"/>
      <c r="BZ35" s="247">
        <v>1</v>
      </c>
      <c r="CA35" s="248">
        <f t="shared" si="25"/>
        <v>0</v>
      </c>
      <c r="CC35" s="231"/>
      <c r="CE35" s="183"/>
      <c r="CG35" s="189"/>
      <c r="CH35" s="185"/>
      <c r="CI35" s="185"/>
      <c r="CJ35" s="185"/>
      <c r="CK35" s="185">
        <v>1</v>
      </c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7">
        <f t="shared" si="38"/>
        <v>0</v>
      </c>
      <c r="DA35" s="183"/>
      <c r="DC35" s="195"/>
      <c r="DD35" s="190"/>
      <c r="DE35" s="190"/>
      <c r="DF35" s="190"/>
      <c r="DG35" s="190">
        <v>1</v>
      </c>
      <c r="DH35" s="190"/>
      <c r="DI35" s="190"/>
      <c r="DJ35" s="190"/>
      <c r="DK35" s="190"/>
      <c r="DL35" s="190"/>
      <c r="DM35" s="190"/>
      <c r="DN35" s="190"/>
      <c r="DO35" s="190"/>
      <c r="DP35" s="190"/>
      <c r="DQ35" s="191"/>
      <c r="DR35" s="191"/>
      <c r="DS35" s="191"/>
      <c r="DT35" s="187">
        <f t="shared" si="41"/>
        <v>0</v>
      </c>
      <c r="DU35" s="105"/>
      <c r="DW35" s="106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8"/>
      <c r="EL35" s="108"/>
      <c r="EM35" s="108"/>
      <c r="EN35" s="109">
        <f t="shared" si="21"/>
        <v>0</v>
      </c>
      <c r="EP35" s="9"/>
      <c r="ER35" s="105"/>
      <c r="ET35" s="159">
        <f>W35+AT35</f>
        <v>0</v>
      </c>
      <c r="EU35" s="107">
        <f>X35+AU35</f>
        <v>0</v>
      </c>
      <c r="EV35" s="107">
        <f>Y35+AV35</f>
        <v>0</v>
      </c>
      <c r="EW35" s="107">
        <f>Z35+AW35</f>
        <v>0</v>
      </c>
      <c r="EX35" s="107">
        <f>AA35+AX35</f>
        <v>0</v>
      </c>
      <c r="EY35" s="107">
        <f>AB35+AY35</f>
        <v>0</v>
      </c>
      <c r="EZ35" s="107">
        <f>AC35+AZ35</f>
        <v>0</v>
      </c>
      <c r="FA35" s="107">
        <f>AD35+BA35</f>
        <v>0</v>
      </c>
      <c r="FB35" s="107">
        <f>AE35+BB35</f>
        <v>0</v>
      </c>
      <c r="FC35" s="107">
        <f>AF35+BC35</f>
        <v>0</v>
      </c>
      <c r="FD35" s="107">
        <f>AG35+BD35</f>
        <v>2</v>
      </c>
      <c r="FE35" s="107">
        <f>AH35+BE35</f>
        <v>0</v>
      </c>
      <c r="FF35" s="107">
        <f>AI35+BF35</f>
        <v>0</v>
      </c>
      <c r="FG35" s="107">
        <f>AJ35+BG35</f>
        <v>0</v>
      </c>
      <c r="FH35" s="107">
        <f>AK35+BH35</f>
        <v>0</v>
      </c>
      <c r="FI35" s="108">
        <f>AL35+BI35</f>
        <v>0</v>
      </c>
      <c r="FJ35" s="134">
        <f>AM35+BJ35</f>
        <v>0</v>
      </c>
      <c r="FK35" s="129">
        <f t="shared" si="22"/>
        <v>0</v>
      </c>
      <c r="FM35" s="9"/>
      <c r="FO35" s="105"/>
      <c r="FQ35" s="159" t="e">
        <f>#REF!+DC35+CG35</f>
        <v>#REF!</v>
      </c>
      <c r="FR35" s="107" t="e">
        <f>#REF!+DD35+CH35</f>
        <v>#REF!</v>
      </c>
      <c r="FS35" s="107" t="e">
        <f>#REF!+DE35+CI35</f>
        <v>#REF!</v>
      </c>
      <c r="FT35" s="107" t="e">
        <f>#REF!+DF35+CJ35</f>
        <v>#REF!</v>
      </c>
      <c r="FU35" s="107" t="e">
        <f>#REF!+DG35+CK35</f>
        <v>#REF!</v>
      </c>
      <c r="FV35" s="107" t="e">
        <f>#REF!+DH35+CL35</f>
        <v>#REF!</v>
      </c>
      <c r="FW35" s="107" t="e">
        <f>#REF!+DI35+CM35</f>
        <v>#REF!</v>
      </c>
      <c r="FX35" s="107" t="e">
        <f>#REF!+DJ35+CN35</f>
        <v>#REF!</v>
      </c>
      <c r="FY35" s="107" t="e">
        <f>#REF!+DK35+CO35</f>
        <v>#REF!</v>
      </c>
      <c r="FZ35" s="107" t="e">
        <f>#REF!+DL35+CP35</f>
        <v>#REF!</v>
      </c>
      <c r="GA35" s="107" t="e">
        <f>#REF!+DM35+CQ35</f>
        <v>#REF!</v>
      </c>
      <c r="GB35" s="107" t="e">
        <f>#REF!+DN35+CR35</f>
        <v>#REF!</v>
      </c>
      <c r="GC35" s="107" t="e">
        <f>#REF!+DO35+CS35</f>
        <v>#REF!</v>
      </c>
      <c r="GD35" s="107" t="e">
        <f>#REF!+DP35+CT35</f>
        <v>#REF!</v>
      </c>
      <c r="GE35" s="107" t="e">
        <f>#REF!+DQ35+CU35</f>
        <v>#REF!</v>
      </c>
      <c r="GF35" s="107" t="e">
        <f>#REF!+DR35+CV35</f>
        <v>#REF!</v>
      </c>
      <c r="GG35" s="134" t="e">
        <f>#REF!+DS35+CW35</f>
        <v>#REF!</v>
      </c>
      <c r="GH35" s="129" t="e">
        <f t="shared" si="23"/>
        <v>#REF!</v>
      </c>
      <c r="GJ35" s="99" t="e">
        <f t="shared" si="26"/>
        <v>#REF!</v>
      </c>
    </row>
    <row r="36" spans="2:192" x14ac:dyDescent="0.25">
      <c r="B36" s="22"/>
      <c r="C36" s="22">
        <f>IF(ISERROR(I36+1)=TRUE,I36,IF(I36="","",MAX(C$15:C35)+1))</f>
        <v>13</v>
      </c>
      <c r="D36" s="22">
        <f t="shared" ref="D36:D73" si="43">IF(I36="","",IF(ISERROR(I36+1)=TRUE,"",1))</f>
        <v>1</v>
      </c>
      <c r="E36" s="12"/>
      <c r="G36" s="9"/>
      <c r="I36" s="119">
        <v>14</v>
      </c>
      <c r="J36" s="120" t="s">
        <v>73</v>
      </c>
      <c r="K36" s="120"/>
      <c r="L36" s="120"/>
      <c r="M36" s="120"/>
      <c r="N36" s="120"/>
      <c r="O36" s="120"/>
      <c r="P36" s="122" t="s">
        <v>61</v>
      </c>
      <c r="Q36" s="318"/>
      <c r="S36" s="9"/>
      <c r="U36" s="105"/>
      <c r="W36" s="15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8"/>
      <c r="AL36" s="108"/>
      <c r="AM36" s="108"/>
      <c r="AN36" s="109">
        <f t="shared" si="13"/>
        <v>0</v>
      </c>
      <c r="AP36" s="9"/>
      <c r="AR36" s="105"/>
      <c r="AT36" s="106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8"/>
      <c r="BI36" s="108"/>
      <c r="BJ36" s="108"/>
      <c r="BK36" s="109">
        <f t="shared" si="35"/>
        <v>0</v>
      </c>
      <c r="BL36" s="220"/>
      <c r="BM36" s="222"/>
      <c r="BN36" s="220"/>
      <c r="BO36" s="210"/>
      <c r="BP36" s="249"/>
      <c r="BQ36" s="244"/>
      <c r="BR36" s="247"/>
      <c r="BS36" s="248">
        <f t="shared" si="24"/>
        <v>0</v>
      </c>
      <c r="BT36" s="220"/>
      <c r="BU36" s="222"/>
      <c r="BV36" s="220"/>
      <c r="BW36" s="210"/>
      <c r="BX36" s="249"/>
      <c r="BY36" s="244"/>
      <c r="BZ36" s="247"/>
      <c r="CA36" s="248">
        <f t="shared" si="25"/>
        <v>0</v>
      </c>
      <c r="CC36" s="231"/>
      <c r="CE36" s="183"/>
      <c r="CG36" s="189"/>
      <c r="CH36" s="185"/>
      <c r="CI36" s="185"/>
      <c r="CJ36" s="185"/>
      <c r="CK36" s="185"/>
      <c r="CL36" s="185"/>
      <c r="CM36" s="185"/>
      <c r="CN36" s="185"/>
      <c r="CO36" s="185"/>
      <c r="CP36" s="185"/>
      <c r="CQ36" s="185"/>
      <c r="CR36" s="185"/>
      <c r="CS36" s="185"/>
      <c r="CT36" s="185"/>
      <c r="CU36" s="185"/>
      <c r="CV36" s="185"/>
      <c r="CW36" s="185"/>
      <c r="CX36" s="187">
        <f t="shared" si="38"/>
        <v>0</v>
      </c>
      <c r="DA36" s="183"/>
      <c r="DC36" s="195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1"/>
      <c r="DR36" s="191"/>
      <c r="DS36" s="191"/>
      <c r="DT36" s="187">
        <f t="shared" si="41"/>
        <v>0</v>
      </c>
      <c r="DU36" s="105"/>
      <c r="DW36" s="106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8"/>
      <c r="EL36" s="108"/>
      <c r="EM36" s="108"/>
      <c r="EN36" s="109">
        <f t="shared" si="21"/>
        <v>0</v>
      </c>
      <c r="EP36" s="9"/>
      <c r="ER36" s="105"/>
      <c r="ET36" s="159">
        <f>W36+AT36</f>
        <v>0</v>
      </c>
      <c r="EU36" s="107">
        <f>X36+AU36</f>
        <v>0</v>
      </c>
      <c r="EV36" s="107">
        <f>Y36+AV36</f>
        <v>0</v>
      </c>
      <c r="EW36" s="107">
        <f>Z36+AW36</f>
        <v>0</v>
      </c>
      <c r="EX36" s="107">
        <f>AA36+AX36</f>
        <v>0</v>
      </c>
      <c r="EY36" s="107">
        <f>AB36+AY36</f>
        <v>0</v>
      </c>
      <c r="EZ36" s="107">
        <f>AC36+AZ36</f>
        <v>0</v>
      </c>
      <c r="FA36" s="107">
        <f>AD36+BA36</f>
        <v>0</v>
      </c>
      <c r="FB36" s="107">
        <f>AE36+BB36</f>
        <v>0</v>
      </c>
      <c r="FC36" s="107">
        <f>AF36+BC36</f>
        <v>0</v>
      </c>
      <c r="FD36" s="107">
        <f>AG36+BD36</f>
        <v>0</v>
      </c>
      <c r="FE36" s="107">
        <f>AH36+BE36</f>
        <v>0</v>
      </c>
      <c r="FF36" s="107">
        <f>AI36+BF36</f>
        <v>0</v>
      </c>
      <c r="FG36" s="107">
        <f>AJ36+BG36</f>
        <v>0</v>
      </c>
      <c r="FH36" s="107">
        <f>AK36+BH36</f>
        <v>0</v>
      </c>
      <c r="FI36" s="108">
        <f>AL36+BI36</f>
        <v>0</v>
      </c>
      <c r="FJ36" s="134">
        <f>AM36+BJ36</f>
        <v>0</v>
      </c>
      <c r="FK36" s="129">
        <f t="shared" si="22"/>
        <v>0</v>
      </c>
      <c r="FM36" s="9"/>
      <c r="FO36" s="105"/>
      <c r="FQ36" s="159" t="e">
        <f>#REF!+DC36+CG36</f>
        <v>#REF!</v>
      </c>
      <c r="FR36" s="107" t="e">
        <f>#REF!+DD36+CH36</f>
        <v>#REF!</v>
      </c>
      <c r="FS36" s="107" t="e">
        <f>#REF!+DE36+CI36</f>
        <v>#REF!</v>
      </c>
      <c r="FT36" s="107" t="e">
        <f>#REF!+DF36+CJ36</f>
        <v>#REF!</v>
      </c>
      <c r="FU36" s="107" t="e">
        <f>#REF!+DG36+CK36</f>
        <v>#REF!</v>
      </c>
      <c r="FV36" s="107" t="e">
        <f>#REF!+DH36+CL36</f>
        <v>#REF!</v>
      </c>
      <c r="FW36" s="107" t="e">
        <f>#REF!+DI36+CM36</f>
        <v>#REF!</v>
      </c>
      <c r="FX36" s="107" t="e">
        <f>#REF!+DJ36+CN36</f>
        <v>#REF!</v>
      </c>
      <c r="FY36" s="107" t="e">
        <f>#REF!+DK36+CO36</f>
        <v>#REF!</v>
      </c>
      <c r="FZ36" s="107" t="e">
        <f>#REF!+DL36+CP36</f>
        <v>#REF!</v>
      </c>
      <c r="GA36" s="107" t="e">
        <f>#REF!+DM36+CQ36</f>
        <v>#REF!</v>
      </c>
      <c r="GB36" s="107" t="e">
        <f>#REF!+DN36+CR36</f>
        <v>#REF!</v>
      </c>
      <c r="GC36" s="107" t="e">
        <f>#REF!+DO36+CS36</f>
        <v>#REF!</v>
      </c>
      <c r="GD36" s="107" t="e">
        <f>#REF!+DP36+CT36</f>
        <v>#REF!</v>
      </c>
      <c r="GE36" s="107" t="e">
        <f>#REF!+DQ36+CU36</f>
        <v>#REF!</v>
      </c>
      <c r="GF36" s="107" t="e">
        <f>#REF!+DR36+CV36</f>
        <v>#REF!</v>
      </c>
      <c r="GG36" s="134" t="e">
        <f>#REF!+DS36+CW36</f>
        <v>#REF!</v>
      </c>
      <c r="GH36" s="129" t="e">
        <f t="shared" si="23"/>
        <v>#REF!</v>
      </c>
      <c r="GJ36" s="99" t="e">
        <f t="shared" si="26"/>
        <v>#REF!</v>
      </c>
    </row>
    <row r="37" spans="2:192" x14ac:dyDescent="0.25">
      <c r="B37" s="22"/>
      <c r="C37" s="22">
        <f>IF(ISERROR(I37+1)=TRUE,I37,IF(I37="","",MAX(C$15:C36)+1))</f>
        <v>14</v>
      </c>
      <c r="D37" s="22">
        <f t="shared" si="43"/>
        <v>1</v>
      </c>
      <c r="E37" s="12"/>
      <c r="G37" s="9"/>
      <c r="I37" s="119">
        <v>15</v>
      </c>
      <c r="J37" s="120" t="s">
        <v>74</v>
      </c>
      <c r="K37" s="120"/>
      <c r="L37" s="120"/>
      <c r="M37" s="120"/>
      <c r="N37" s="120"/>
      <c r="O37" s="120"/>
      <c r="P37" s="122" t="s">
        <v>61</v>
      </c>
      <c r="Q37" s="318"/>
      <c r="S37" s="9"/>
      <c r="U37" s="105"/>
      <c r="W37" s="15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8"/>
      <c r="AL37" s="108"/>
      <c r="AM37" s="108"/>
      <c r="AN37" s="109">
        <f t="shared" si="13"/>
        <v>0</v>
      </c>
      <c r="AP37" s="9"/>
      <c r="AR37" s="105"/>
      <c r="AT37" s="106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8"/>
      <c r="BI37" s="108"/>
      <c r="BJ37" s="108"/>
      <c r="BK37" s="109">
        <f t="shared" si="35"/>
        <v>0</v>
      </c>
      <c r="BL37" s="220"/>
      <c r="BM37" s="222"/>
      <c r="BN37" s="220"/>
      <c r="BO37" s="210"/>
      <c r="BP37" s="249"/>
      <c r="BQ37" s="244"/>
      <c r="BR37" s="247"/>
      <c r="BS37" s="248">
        <f t="shared" si="24"/>
        <v>0</v>
      </c>
      <c r="BT37" s="220"/>
      <c r="BU37" s="222"/>
      <c r="BV37" s="220"/>
      <c r="BW37" s="210"/>
      <c r="BX37" s="249"/>
      <c r="BY37" s="244"/>
      <c r="BZ37" s="247"/>
      <c r="CA37" s="248">
        <f t="shared" si="25"/>
        <v>0</v>
      </c>
      <c r="CC37" s="231"/>
      <c r="CE37" s="183"/>
      <c r="CG37" s="189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6"/>
      <c r="CV37" s="186"/>
      <c r="CW37" s="186"/>
      <c r="CX37" s="187">
        <f t="shared" si="38"/>
        <v>0</v>
      </c>
      <c r="DA37" s="183"/>
      <c r="DC37" s="188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6"/>
      <c r="DR37" s="186"/>
      <c r="DS37" s="186"/>
      <c r="DT37" s="187">
        <f t="shared" si="41"/>
        <v>0</v>
      </c>
      <c r="DU37" s="105"/>
      <c r="DW37" s="106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8"/>
      <c r="EL37" s="108"/>
      <c r="EM37" s="108"/>
      <c r="EN37" s="109">
        <f t="shared" si="21"/>
        <v>0</v>
      </c>
      <c r="EP37" s="9"/>
      <c r="ER37" s="105"/>
      <c r="ET37" s="159">
        <f>W37+AT37</f>
        <v>0</v>
      </c>
      <c r="EU37" s="107">
        <f>X37+AU37</f>
        <v>0</v>
      </c>
      <c r="EV37" s="107">
        <f>Y37+AV37</f>
        <v>0</v>
      </c>
      <c r="EW37" s="107">
        <f>Z37+AW37</f>
        <v>0</v>
      </c>
      <c r="EX37" s="107">
        <f>AA37+AX37</f>
        <v>0</v>
      </c>
      <c r="EY37" s="107">
        <f>AB37+AY37</f>
        <v>0</v>
      </c>
      <c r="EZ37" s="107">
        <f>AC37+AZ37</f>
        <v>0</v>
      </c>
      <c r="FA37" s="107">
        <f>AD37+BA37</f>
        <v>0</v>
      </c>
      <c r="FB37" s="107">
        <f>AE37+BB37</f>
        <v>0</v>
      </c>
      <c r="FC37" s="107">
        <f>AF37+BC37</f>
        <v>0</v>
      </c>
      <c r="FD37" s="107">
        <f>AG37+BD37</f>
        <v>0</v>
      </c>
      <c r="FE37" s="107">
        <f>AH37+BE37</f>
        <v>0</v>
      </c>
      <c r="FF37" s="107">
        <f>AI37+BF37</f>
        <v>0</v>
      </c>
      <c r="FG37" s="107">
        <f>AJ37+BG37</f>
        <v>0</v>
      </c>
      <c r="FH37" s="107">
        <f>AK37+BH37</f>
        <v>0</v>
      </c>
      <c r="FI37" s="108">
        <f>AL37+BI37</f>
        <v>0</v>
      </c>
      <c r="FJ37" s="134">
        <f>AM37+BJ37</f>
        <v>0</v>
      </c>
      <c r="FK37" s="129">
        <f t="shared" si="22"/>
        <v>0</v>
      </c>
      <c r="FM37" s="9"/>
      <c r="FO37" s="105"/>
      <c r="FQ37" s="159" t="e">
        <f>#REF!+DC37+CG37</f>
        <v>#REF!</v>
      </c>
      <c r="FR37" s="107" t="e">
        <f>#REF!+DD37+CH37</f>
        <v>#REF!</v>
      </c>
      <c r="FS37" s="107" t="e">
        <f>#REF!+DE37+CI37</f>
        <v>#REF!</v>
      </c>
      <c r="FT37" s="107" t="e">
        <f>#REF!+DF37+CJ37</f>
        <v>#REF!</v>
      </c>
      <c r="FU37" s="107" t="e">
        <f>#REF!+DG37+CK37</f>
        <v>#REF!</v>
      </c>
      <c r="FV37" s="107" t="e">
        <f>#REF!+DH37+CL37</f>
        <v>#REF!</v>
      </c>
      <c r="FW37" s="107" t="e">
        <f>#REF!+DI37+CM37</f>
        <v>#REF!</v>
      </c>
      <c r="FX37" s="107" t="e">
        <f>#REF!+DJ37+CN37</f>
        <v>#REF!</v>
      </c>
      <c r="FY37" s="107" t="e">
        <f>#REF!+DK37+CO37</f>
        <v>#REF!</v>
      </c>
      <c r="FZ37" s="107" t="e">
        <f>#REF!+DL37+CP37</f>
        <v>#REF!</v>
      </c>
      <c r="GA37" s="107" t="e">
        <f>#REF!+DM37+CQ37</f>
        <v>#REF!</v>
      </c>
      <c r="GB37" s="107" t="e">
        <f>#REF!+DN37+CR37</f>
        <v>#REF!</v>
      </c>
      <c r="GC37" s="107" t="e">
        <f>#REF!+DO37+CS37</f>
        <v>#REF!</v>
      </c>
      <c r="GD37" s="107" t="e">
        <f>#REF!+DP37+CT37</f>
        <v>#REF!</v>
      </c>
      <c r="GE37" s="107" t="e">
        <f>#REF!+DQ37+CU37</f>
        <v>#REF!</v>
      </c>
      <c r="GF37" s="107" t="e">
        <f>#REF!+DR37+CV37</f>
        <v>#REF!</v>
      </c>
      <c r="GG37" s="134" t="e">
        <f>#REF!+DS37+CW37</f>
        <v>#REF!</v>
      </c>
      <c r="GH37" s="129" t="e">
        <f t="shared" si="23"/>
        <v>#REF!</v>
      </c>
      <c r="GJ37" s="99" t="e">
        <f t="shared" si="26"/>
        <v>#REF!</v>
      </c>
    </row>
    <row r="38" spans="2:192" x14ac:dyDescent="0.25">
      <c r="B38" s="22"/>
      <c r="C38" s="22">
        <f>IF(ISERROR(I38+1)=TRUE,I38,IF(I38="","",MAX(C$15:C37)+1))</f>
        <v>15</v>
      </c>
      <c r="D38" s="22">
        <f t="shared" si="43"/>
        <v>1</v>
      </c>
      <c r="E38" s="12"/>
      <c r="G38" s="9"/>
      <c r="I38" s="119">
        <v>16</v>
      </c>
      <c r="J38" s="120" t="s">
        <v>75</v>
      </c>
      <c r="K38" s="120"/>
      <c r="L38" s="120"/>
      <c r="M38" s="120"/>
      <c r="N38" s="120"/>
      <c r="O38" s="120"/>
      <c r="P38" s="122" t="s">
        <v>61</v>
      </c>
      <c r="Q38" s="318"/>
      <c r="S38" s="9"/>
      <c r="U38" s="105"/>
      <c r="W38" s="15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8"/>
      <c r="AL38" s="108"/>
      <c r="AM38" s="108"/>
      <c r="AN38" s="109">
        <f t="shared" si="13"/>
        <v>0</v>
      </c>
      <c r="AP38" s="9"/>
      <c r="AR38" s="105"/>
      <c r="AT38" s="106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8"/>
      <c r="BI38" s="108"/>
      <c r="BJ38" s="108"/>
      <c r="BK38" s="109">
        <f t="shared" si="35"/>
        <v>0</v>
      </c>
      <c r="BL38" s="220"/>
      <c r="BM38" s="222"/>
      <c r="BN38" s="220"/>
      <c r="BO38" s="210"/>
      <c r="BP38" s="249"/>
      <c r="BQ38" s="244"/>
      <c r="BR38" s="247"/>
      <c r="BS38" s="248">
        <f t="shared" si="24"/>
        <v>0</v>
      </c>
      <c r="BT38" s="220"/>
      <c r="BU38" s="222"/>
      <c r="BV38" s="220"/>
      <c r="BW38" s="210"/>
      <c r="BX38" s="249"/>
      <c r="BY38" s="244"/>
      <c r="BZ38" s="247"/>
      <c r="CA38" s="248">
        <f t="shared" si="25"/>
        <v>0</v>
      </c>
      <c r="CC38" s="231"/>
      <c r="CE38" s="183"/>
      <c r="CG38" s="189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6"/>
      <c r="CV38" s="186"/>
      <c r="CW38" s="186"/>
      <c r="CX38" s="187">
        <f t="shared" si="38"/>
        <v>0</v>
      </c>
      <c r="DA38" s="183"/>
      <c r="DC38" s="188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6"/>
      <c r="DR38" s="186"/>
      <c r="DS38" s="186"/>
      <c r="DT38" s="187">
        <f t="shared" si="41"/>
        <v>0</v>
      </c>
      <c r="DU38" s="105"/>
      <c r="DW38" s="106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8"/>
      <c r="EL38" s="108"/>
      <c r="EM38" s="108"/>
      <c r="EN38" s="109">
        <f t="shared" si="21"/>
        <v>0</v>
      </c>
      <c r="EP38" s="9"/>
      <c r="ER38" s="105"/>
      <c r="ET38" s="159">
        <f>W38+AT38</f>
        <v>0</v>
      </c>
      <c r="EU38" s="107">
        <f>X38+AU38</f>
        <v>0</v>
      </c>
      <c r="EV38" s="107">
        <f>Y38+AV38</f>
        <v>0</v>
      </c>
      <c r="EW38" s="107">
        <f>Z38+AW38</f>
        <v>0</v>
      </c>
      <c r="EX38" s="107">
        <f>AA38+AX38</f>
        <v>0</v>
      </c>
      <c r="EY38" s="107">
        <f>AB38+AY38</f>
        <v>0</v>
      </c>
      <c r="EZ38" s="107">
        <f>AC38+AZ38</f>
        <v>0</v>
      </c>
      <c r="FA38" s="107">
        <f>AD38+BA38</f>
        <v>0</v>
      </c>
      <c r="FB38" s="107">
        <f>AE38+BB38</f>
        <v>0</v>
      </c>
      <c r="FC38" s="107">
        <f>AF38+BC38</f>
        <v>0</v>
      </c>
      <c r="FD38" s="107">
        <f>AG38+BD38</f>
        <v>0</v>
      </c>
      <c r="FE38" s="107">
        <f>AH38+BE38</f>
        <v>0</v>
      </c>
      <c r="FF38" s="107">
        <f>AI38+BF38</f>
        <v>0</v>
      </c>
      <c r="FG38" s="107">
        <f>AJ38+BG38</f>
        <v>0</v>
      </c>
      <c r="FH38" s="107">
        <f>AK38+BH38</f>
        <v>0</v>
      </c>
      <c r="FI38" s="108">
        <f>AL38+BI38</f>
        <v>0</v>
      </c>
      <c r="FJ38" s="134">
        <f>AM38+BJ38</f>
        <v>0</v>
      </c>
      <c r="FK38" s="129">
        <f t="shared" si="22"/>
        <v>0</v>
      </c>
      <c r="FM38" s="9"/>
      <c r="FO38" s="105"/>
      <c r="FQ38" s="159" t="e">
        <f>#REF!+DC38+CG38</f>
        <v>#REF!</v>
      </c>
      <c r="FR38" s="107" t="e">
        <f>#REF!+DD38+CH38</f>
        <v>#REF!</v>
      </c>
      <c r="FS38" s="107" t="e">
        <f>#REF!+DE38+CI38</f>
        <v>#REF!</v>
      </c>
      <c r="FT38" s="107" t="e">
        <f>#REF!+DF38+CJ38</f>
        <v>#REF!</v>
      </c>
      <c r="FU38" s="107" t="e">
        <f>#REF!+DG38+CK38</f>
        <v>#REF!</v>
      </c>
      <c r="FV38" s="107" t="e">
        <f>#REF!+DH38+CL38</f>
        <v>#REF!</v>
      </c>
      <c r="FW38" s="107" t="e">
        <f>#REF!+DI38+CM38</f>
        <v>#REF!</v>
      </c>
      <c r="FX38" s="107" t="e">
        <f>#REF!+DJ38+CN38</f>
        <v>#REF!</v>
      </c>
      <c r="FY38" s="107" t="e">
        <f>#REF!+DK38+CO38</f>
        <v>#REF!</v>
      </c>
      <c r="FZ38" s="107" t="e">
        <f>#REF!+DL38+CP38</f>
        <v>#REF!</v>
      </c>
      <c r="GA38" s="107" t="e">
        <f>#REF!+DM38+CQ38</f>
        <v>#REF!</v>
      </c>
      <c r="GB38" s="107" t="e">
        <f>#REF!+DN38+CR38</f>
        <v>#REF!</v>
      </c>
      <c r="GC38" s="107" t="e">
        <f>#REF!+DO38+CS38</f>
        <v>#REF!</v>
      </c>
      <c r="GD38" s="107" t="e">
        <f>#REF!+DP38+CT38</f>
        <v>#REF!</v>
      </c>
      <c r="GE38" s="107" t="e">
        <f>#REF!+DQ38+CU38</f>
        <v>#REF!</v>
      </c>
      <c r="GF38" s="107" t="e">
        <f>#REF!+DR38+CV38</f>
        <v>#REF!</v>
      </c>
      <c r="GG38" s="134" t="e">
        <f>#REF!+DS38+CW38</f>
        <v>#REF!</v>
      </c>
      <c r="GH38" s="129" t="e">
        <f t="shared" si="23"/>
        <v>#REF!</v>
      </c>
      <c r="GJ38" s="99" t="e">
        <f t="shared" si="26"/>
        <v>#REF!</v>
      </c>
    </row>
    <row r="39" spans="2:192" x14ac:dyDescent="0.25">
      <c r="B39" s="22"/>
      <c r="C39" s="22">
        <f>IF(ISERROR(I39+1)=TRUE,I39,IF(I39="","",MAX(C$15:C38)+1))</f>
        <v>16</v>
      </c>
      <c r="D39" s="22">
        <f t="shared" si="43"/>
        <v>1</v>
      </c>
      <c r="E39" s="12"/>
      <c r="G39" s="9"/>
      <c r="I39" s="119">
        <v>17</v>
      </c>
      <c r="J39" s="120" t="s">
        <v>76</v>
      </c>
      <c r="K39" s="120"/>
      <c r="L39" s="120"/>
      <c r="M39" s="120"/>
      <c r="N39" s="120"/>
      <c r="O39" s="120"/>
      <c r="P39" s="122" t="s">
        <v>61</v>
      </c>
      <c r="Q39" s="318"/>
      <c r="S39" s="9"/>
      <c r="U39" s="105"/>
      <c r="W39" s="15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8"/>
      <c r="AL39" s="108"/>
      <c r="AM39" s="108"/>
      <c r="AN39" s="109">
        <f t="shared" si="13"/>
        <v>0</v>
      </c>
      <c r="AP39" s="9"/>
      <c r="AR39" s="105"/>
      <c r="AT39" s="106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8"/>
      <c r="BI39" s="108"/>
      <c r="BJ39" s="108"/>
      <c r="BK39" s="109">
        <f t="shared" si="35"/>
        <v>0</v>
      </c>
      <c r="BL39" s="220"/>
      <c r="BM39" s="222"/>
      <c r="BN39" s="220"/>
      <c r="BO39" s="210"/>
      <c r="BP39" s="249"/>
      <c r="BQ39" s="244"/>
      <c r="BR39" s="247"/>
      <c r="BS39" s="248">
        <f t="shared" si="24"/>
        <v>0</v>
      </c>
      <c r="BT39" s="220"/>
      <c r="BU39" s="222"/>
      <c r="BV39" s="220"/>
      <c r="BW39" s="210"/>
      <c r="BX39" s="249"/>
      <c r="BY39" s="244"/>
      <c r="BZ39" s="247"/>
      <c r="CA39" s="248">
        <f t="shared" si="25"/>
        <v>0</v>
      </c>
      <c r="CC39" s="231"/>
      <c r="CE39" s="183"/>
      <c r="CG39" s="189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6"/>
      <c r="CV39" s="186"/>
      <c r="CW39" s="186"/>
      <c r="CX39" s="187">
        <f t="shared" si="38"/>
        <v>0</v>
      </c>
      <c r="DA39" s="183"/>
      <c r="DC39" s="188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6"/>
      <c r="DR39" s="186"/>
      <c r="DS39" s="186"/>
      <c r="DT39" s="187">
        <f t="shared" si="41"/>
        <v>0</v>
      </c>
      <c r="DU39" s="105"/>
      <c r="DW39" s="106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8"/>
      <c r="EL39" s="108"/>
      <c r="EM39" s="108"/>
      <c r="EN39" s="109">
        <f t="shared" si="21"/>
        <v>0</v>
      </c>
      <c r="EP39" s="9"/>
      <c r="ER39" s="105"/>
      <c r="ET39" s="159">
        <f>W39+AT39</f>
        <v>0</v>
      </c>
      <c r="EU39" s="107">
        <f>X39+AU39</f>
        <v>0</v>
      </c>
      <c r="EV39" s="107">
        <f>Y39+AV39</f>
        <v>0</v>
      </c>
      <c r="EW39" s="107">
        <f>Z39+AW39</f>
        <v>0</v>
      </c>
      <c r="EX39" s="107">
        <f>AA39+AX39</f>
        <v>0</v>
      </c>
      <c r="EY39" s="107">
        <f>AB39+AY39</f>
        <v>0</v>
      </c>
      <c r="EZ39" s="107">
        <f>AC39+AZ39</f>
        <v>0</v>
      </c>
      <c r="FA39" s="107">
        <f>AD39+BA39</f>
        <v>0</v>
      </c>
      <c r="FB39" s="107">
        <f>AE39+BB39</f>
        <v>0</v>
      </c>
      <c r="FC39" s="107">
        <f>AF39+BC39</f>
        <v>0</v>
      </c>
      <c r="FD39" s="107">
        <f>AG39+BD39</f>
        <v>0</v>
      </c>
      <c r="FE39" s="107">
        <f>AH39+BE39</f>
        <v>0</v>
      </c>
      <c r="FF39" s="107">
        <f>AI39+BF39</f>
        <v>0</v>
      </c>
      <c r="FG39" s="107">
        <f>AJ39+BG39</f>
        <v>0</v>
      </c>
      <c r="FH39" s="107">
        <f>AK39+BH39</f>
        <v>0</v>
      </c>
      <c r="FI39" s="108">
        <f>AL39+BI39</f>
        <v>0</v>
      </c>
      <c r="FJ39" s="134">
        <f>AM39+BJ39</f>
        <v>0</v>
      </c>
      <c r="FK39" s="129">
        <f t="shared" si="22"/>
        <v>0</v>
      </c>
      <c r="FM39" s="9"/>
      <c r="FO39" s="105"/>
      <c r="FQ39" s="159" t="e">
        <f>#REF!+DC39+CG39</f>
        <v>#REF!</v>
      </c>
      <c r="FR39" s="107" t="e">
        <f>#REF!+DD39+CH39</f>
        <v>#REF!</v>
      </c>
      <c r="FS39" s="107" t="e">
        <f>#REF!+DE39+CI39</f>
        <v>#REF!</v>
      </c>
      <c r="FT39" s="107" t="e">
        <f>#REF!+DF39+CJ39</f>
        <v>#REF!</v>
      </c>
      <c r="FU39" s="107" t="e">
        <f>#REF!+DG39+CK39</f>
        <v>#REF!</v>
      </c>
      <c r="FV39" s="107" t="e">
        <f>#REF!+DH39+CL39</f>
        <v>#REF!</v>
      </c>
      <c r="FW39" s="107" t="e">
        <f>#REF!+DI39+CM39</f>
        <v>#REF!</v>
      </c>
      <c r="FX39" s="107" t="e">
        <f>#REF!+DJ39+CN39</f>
        <v>#REF!</v>
      </c>
      <c r="FY39" s="107" t="e">
        <f>#REF!+DK39+CO39</f>
        <v>#REF!</v>
      </c>
      <c r="FZ39" s="107" t="e">
        <f>#REF!+DL39+CP39</f>
        <v>#REF!</v>
      </c>
      <c r="GA39" s="107" t="e">
        <f>#REF!+DM39+CQ39</f>
        <v>#REF!</v>
      </c>
      <c r="GB39" s="107" t="e">
        <f>#REF!+DN39+CR39</f>
        <v>#REF!</v>
      </c>
      <c r="GC39" s="107" t="e">
        <f>#REF!+DO39+CS39</f>
        <v>#REF!</v>
      </c>
      <c r="GD39" s="107" t="e">
        <f>#REF!+DP39+CT39</f>
        <v>#REF!</v>
      </c>
      <c r="GE39" s="107" t="e">
        <f>#REF!+DQ39+CU39</f>
        <v>#REF!</v>
      </c>
      <c r="GF39" s="107" t="e">
        <f>#REF!+DR39+CV39</f>
        <v>#REF!</v>
      </c>
      <c r="GG39" s="134" t="e">
        <f>#REF!+DS39+CW39</f>
        <v>#REF!</v>
      </c>
      <c r="GH39" s="129" t="e">
        <f t="shared" si="23"/>
        <v>#REF!</v>
      </c>
      <c r="GJ39" s="99" t="e">
        <f t="shared" si="26"/>
        <v>#REF!</v>
      </c>
    </row>
    <row r="40" spans="2:192" x14ac:dyDescent="0.25">
      <c r="B40" s="22"/>
      <c r="C40" s="22">
        <f>IF(ISERROR(I40+1)=TRUE,I40,IF(I40="","",MAX(C$15:C39)+1))</f>
        <v>17</v>
      </c>
      <c r="D40" s="22">
        <f t="shared" si="43"/>
        <v>1</v>
      </c>
      <c r="E40" s="12"/>
      <c r="G40" s="9"/>
      <c r="I40" s="119">
        <v>18</v>
      </c>
      <c r="J40" s="120" t="s">
        <v>77</v>
      </c>
      <c r="K40" s="120"/>
      <c r="L40" s="120"/>
      <c r="M40" s="120"/>
      <c r="N40" s="120"/>
      <c r="O40" s="120"/>
      <c r="P40" s="122" t="s">
        <v>61</v>
      </c>
      <c r="Q40" s="318"/>
      <c r="S40" s="9"/>
      <c r="U40" s="105"/>
      <c r="W40" s="15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8"/>
      <c r="AL40" s="108"/>
      <c r="AM40" s="108"/>
      <c r="AN40" s="109">
        <f t="shared" si="13"/>
        <v>0</v>
      </c>
      <c r="AP40" s="9"/>
      <c r="AR40" s="105"/>
      <c r="AT40" s="106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8"/>
      <c r="BI40" s="108"/>
      <c r="BJ40" s="108"/>
      <c r="BK40" s="109">
        <f t="shared" si="35"/>
        <v>0</v>
      </c>
      <c r="BL40" s="220"/>
      <c r="BM40" s="222"/>
      <c r="BN40" s="220"/>
      <c r="BO40" s="210"/>
      <c r="BP40" s="249"/>
      <c r="BQ40" s="244"/>
      <c r="BR40" s="247"/>
      <c r="BS40" s="248">
        <f t="shared" si="24"/>
        <v>0</v>
      </c>
      <c r="BT40" s="220"/>
      <c r="BU40" s="222"/>
      <c r="BV40" s="220"/>
      <c r="BW40" s="210"/>
      <c r="BX40" s="249"/>
      <c r="BY40" s="244"/>
      <c r="BZ40" s="247"/>
      <c r="CA40" s="248">
        <f t="shared" si="25"/>
        <v>0</v>
      </c>
      <c r="CC40" s="231"/>
      <c r="CE40" s="183"/>
      <c r="CG40" s="189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6"/>
      <c r="CV40" s="186"/>
      <c r="CW40" s="186"/>
      <c r="CX40" s="187">
        <f t="shared" si="38"/>
        <v>0</v>
      </c>
      <c r="DA40" s="183"/>
      <c r="DC40" s="188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6"/>
      <c r="DR40" s="186"/>
      <c r="DS40" s="186"/>
      <c r="DT40" s="187">
        <f t="shared" si="41"/>
        <v>0</v>
      </c>
      <c r="DU40" s="105"/>
      <c r="DW40" s="106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8"/>
      <c r="EL40" s="108"/>
      <c r="EM40" s="108"/>
      <c r="EN40" s="109">
        <f t="shared" si="21"/>
        <v>0</v>
      </c>
      <c r="EP40" s="9"/>
      <c r="ER40" s="105"/>
      <c r="ET40" s="159">
        <f>W40+AT40</f>
        <v>0</v>
      </c>
      <c r="EU40" s="107">
        <f>X40+AU40</f>
        <v>0</v>
      </c>
      <c r="EV40" s="107">
        <f>Y40+AV40</f>
        <v>0</v>
      </c>
      <c r="EW40" s="107">
        <f>Z40+AW40</f>
        <v>0</v>
      </c>
      <c r="EX40" s="107">
        <f>AA40+AX40</f>
        <v>0</v>
      </c>
      <c r="EY40" s="107">
        <f>AB40+AY40</f>
        <v>0</v>
      </c>
      <c r="EZ40" s="107">
        <f>AC40+AZ40</f>
        <v>0</v>
      </c>
      <c r="FA40" s="107">
        <f>AD40+BA40</f>
        <v>0</v>
      </c>
      <c r="FB40" s="107">
        <f>AE40+BB40</f>
        <v>0</v>
      </c>
      <c r="FC40" s="107">
        <f>AF40+BC40</f>
        <v>0</v>
      </c>
      <c r="FD40" s="107">
        <f>AG40+BD40</f>
        <v>0</v>
      </c>
      <c r="FE40" s="107">
        <f>AH40+BE40</f>
        <v>0</v>
      </c>
      <c r="FF40" s="107">
        <f>AI40+BF40</f>
        <v>0</v>
      </c>
      <c r="FG40" s="107">
        <f>AJ40+BG40</f>
        <v>0</v>
      </c>
      <c r="FH40" s="107">
        <f>AK40+BH40</f>
        <v>0</v>
      </c>
      <c r="FI40" s="108">
        <f>AL40+BI40</f>
        <v>0</v>
      </c>
      <c r="FJ40" s="134">
        <f>AM40+BJ40</f>
        <v>0</v>
      </c>
      <c r="FK40" s="129">
        <f t="shared" si="22"/>
        <v>0</v>
      </c>
      <c r="FM40" s="9"/>
      <c r="FO40" s="105"/>
      <c r="FQ40" s="159" t="e">
        <f>#REF!+DC40+CG40</f>
        <v>#REF!</v>
      </c>
      <c r="FR40" s="107" t="e">
        <f>#REF!+DD40+CH40</f>
        <v>#REF!</v>
      </c>
      <c r="FS40" s="107" t="e">
        <f>#REF!+DE40+CI40</f>
        <v>#REF!</v>
      </c>
      <c r="FT40" s="107" t="e">
        <f>#REF!+DF40+CJ40</f>
        <v>#REF!</v>
      </c>
      <c r="FU40" s="107" t="e">
        <f>#REF!+DG40+CK40</f>
        <v>#REF!</v>
      </c>
      <c r="FV40" s="107" t="e">
        <f>#REF!+DH40+CL40</f>
        <v>#REF!</v>
      </c>
      <c r="FW40" s="107" t="e">
        <f>#REF!+DI40+CM40</f>
        <v>#REF!</v>
      </c>
      <c r="FX40" s="107" t="e">
        <f>#REF!+DJ40+CN40</f>
        <v>#REF!</v>
      </c>
      <c r="FY40" s="107" t="e">
        <f>#REF!+DK40+CO40</f>
        <v>#REF!</v>
      </c>
      <c r="FZ40" s="107" t="e">
        <f>#REF!+DL40+CP40</f>
        <v>#REF!</v>
      </c>
      <c r="GA40" s="107" t="e">
        <f>#REF!+DM40+CQ40</f>
        <v>#REF!</v>
      </c>
      <c r="GB40" s="107" t="e">
        <f>#REF!+DN40+CR40</f>
        <v>#REF!</v>
      </c>
      <c r="GC40" s="107" t="e">
        <f>#REF!+DO40+CS40</f>
        <v>#REF!</v>
      </c>
      <c r="GD40" s="107" t="e">
        <f>#REF!+DP40+CT40</f>
        <v>#REF!</v>
      </c>
      <c r="GE40" s="107" t="e">
        <f>#REF!+DQ40+CU40</f>
        <v>#REF!</v>
      </c>
      <c r="GF40" s="107" t="e">
        <f>#REF!+DR40+CV40</f>
        <v>#REF!</v>
      </c>
      <c r="GG40" s="134" t="e">
        <f>#REF!+DS40+CW40</f>
        <v>#REF!</v>
      </c>
      <c r="GH40" s="129" t="e">
        <f t="shared" si="23"/>
        <v>#REF!</v>
      </c>
      <c r="GJ40" s="99" t="e">
        <f t="shared" si="26"/>
        <v>#REF!</v>
      </c>
    </row>
    <row r="41" spans="2:192" x14ac:dyDescent="0.25">
      <c r="B41" s="22"/>
      <c r="C41" s="22"/>
      <c r="D41" s="22">
        <f t="shared" si="43"/>
        <v>1</v>
      </c>
      <c r="E41" s="12"/>
      <c r="G41" s="9"/>
      <c r="I41" s="119">
        <v>19</v>
      </c>
      <c r="J41" s="120" t="s">
        <v>78</v>
      </c>
      <c r="K41" s="254"/>
      <c r="L41" s="254"/>
      <c r="M41" s="254"/>
      <c r="N41" s="254"/>
      <c r="O41" s="255"/>
      <c r="P41" s="213" t="s">
        <v>61</v>
      </c>
      <c r="Q41" s="214"/>
      <c r="S41" s="9"/>
      <c r="U41" s="105"/>
      <c r="W41" s="15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8"/>
      <c r="AL41" s="108"/>
      <c r="AM41" s="108"/>
      <c r="AN41" s="109">
        <f t="shared" si="13"/>
        <v>0</v>
      </c>
      <c r="AP41" s="9"/>
      <c r="AR41" s="105"/>
      <c r="AT41" s="106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8"/>
      <c r="BI41" s="108"/>
      <c r="BJ41" s="108"/>
      <c r="BK41" s="109">
        <f t="shared" si="35"/>
        <v>0</v>
      </c>
      <c r="BL41" s="220"/>
      <c r="BM41" s="222"/>
      <c r="BN41" s="220"/>
      <c r="BO41" s="210"/>
      <c r="BP41" s="249"/>
      <c r="BQ41" s="244"/>
      <c r="BR41" s="247"/>
      <c r="BS41" s="248">
        <f t="shared" si="24"/>
        <v>0</v>
      </c>
      <c r="BT41" s="220"/>
      <c r="BU41" s="222"/>
      <c r="BV41" s="220"/>
      <c r="BW41" s="210"/>
      <c r="BX41" s="249"/>
      <c r="BY41" s="244"/>
      <c r="BZ41" s="247"/>
      <c r="CA41" s="248">
        <f t="shared" si="25"/>
        <v>0</v>
      </c>
      <c r="CC41" s="231"/>
      <c r="CE41" s="183"/>
      <c r="CG41" s="189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6"/>
      <c r="CV41" s="186"/>
      <c r="CW41" s="186"/>
      <c r="CX41" s="187">
        <f t="shared" si="38"/>
        <v>0</v>
      </c>
      <c r="DA41" s="183"/>
      <c r="DC41" s="188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6"/>
      <c r="DR41" s="186"/>
      <c r="DS41" s="186"/>
      <c r="DT41" s="187">
        <f t="shared" si="41"/>
        <v>0</v>
      </c>
      <c r="DU41" s="105"/>
      <c r="DW41" s="106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8"/>
      <c r="EL41" s="108"/>
      <c r="EM41" s="108"/>
      <c r="EN41" s="109">
        <f t="shared" si="21"/>
        <v>0</v>
      </c>
      <c r="EP41" s="9"/>
      <c r="ER41" s="105"/>
      <c r="ET41" s="215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7"/>
      <c r="FJ41" s="218"/>
      <c r="FK41" s="129"/>
      <c r="FM41" s="9"/>
      <c r="FO41" s="105"/>
      <c r="FQ41" s="215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8"/>
      <c r="GH41" s="129"/>
      <c r="GJ41" s="99"/>
    </row>
    <row r="42" spans="2:192" x14ac:dyDescent="0.25">
      <c r="B42" s="22"/>
      <c r="C42" s="22"/>
      <c r="D42" s="22"/>
      <c r="E42" s="12"/>
      <c r="G42" s="9"/>
      <c r="I42" s="304" t="s">
        <v>107</v>
      </c>
      <c r="J42" s="305"/>
      <c r="K42" s="305"/>
      <c r="L42" s="305"/>
      <c r="M42" s="305"/>
      <c r="N42" s="305"/>
      <c r="O42" s="305"/>
      <c r="P42" s="305"/>
      <c r="Q42" s="306"/>
      <c r="S42" s="9"/>
      <c r="U42" s="105"/>
      <c r="W42" s="15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8"/>
      <c r="AL42" s="108"/>
      <c r="AM42" s="108"/>
      <c r="AN42" s="109">
        <f t="shared" si="13"/>
        <v>0</v>
      </c>
      <c r="AP42" s="9"/>
      <c r="AR42" s="105"/>
      <c r="AT42" s="106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8"/>
      <c r="BI42" s="108"/>
      <c r="BJ42" s="108"/>
      <c r="BK42" s="109">
        <f t="shared" si="35"/>
        <v>0</v>
      </c>
      <c r="BL42" s="220"/>
      <c r="BM42" s="222"/>
      <c r="BN42" s="220"/>
      <c r="BO42" s="210"/>
      <c r="BP42" s="249"/>
      <c r="BQ42" s="244"/>
      <c r="BR42" s="247"/>
      <c r="BS42" s="248">
        <f t="shared" si="24"/>
        <v>0</v>
      </c>
      <c r="BT42" s="220"/>
      <c r="BU42" s="222"/>
      <c r="BV42" s="220"/>
      <c r="BW42" s="210"/>
      <c r="BX42" s="249"/>
      <c r="BY42" s="244"/>
      <c r="BZ42" s="247"/>
      <c r="CA42" s="248">
        <f t="shared" si="25"/>
        <v>0</v>
      </c>
      <c r="CC42" s="231"/>
      <c r="CE42" s="183"/>
      <c r="CG42" s="189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6"/>
      <c r="CV42" s="186"/>
      <c r="CW42" s="186"/>
      <c r="CX42" s="187">
        <f t="shared" si="38"/>
        <v>0</v>
      </c>
      <c r="DA42" s="183"/>
      <c r="DC42" s="188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6"/>
      <c r="DR42" s="186"/>
      <c r="DS42" s="186"/>
      <c r="DT42" s="187">
        <f t="shared" si="41"/>
        <v>0</v>
      </c>
      <c r="DU42" s="105"/>
      <c r="DW42" s="106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8"/>
      <c r="EL42" s="108"/>
      <c r="EM42" s="108"/>
      <c r="EN42" s="109"/>
      <c r="EP42" s="9"/>
      <c r="ER42" s="105"/>
      <c r="ET42" s="215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7"/>
      <c r="FJ42" s="218"/>
      <c r="FK42" s="129"/>
      <c r="FM42" s="9"/>
      <c r="FO42" s="105"/>
      <c r="FQ42" s="215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8"/>
      <c r="GH42" s="129"/>
      <c r="GJ42" s="99"/>
    </row>
    <row r="43" spans="2:192" x14ac:dyDescent="0.25">
      <c r="B43" s="22"/>
      <c r="C43" s="22"/>
      <c r="D43" s="22"/>
      <c r="E43" s="12"/>
      <c r="G43" s="9"/>
      <c r="I43" s="119">
        <v>1</v>
      </c>
      <c r="J43" s="295" t="s">
        <v>108</v>
      </c>
      <c r="K43" s="296"/>
      <c r="L43" s="296"/>
      <c r="M43" s="296"/>
      <c r="N43" s="296"/>
      <c r="O43" s="297"/>
      <c r="P43" s="213" t="s">
        <v>63</v>
      </c>
      <c r="Q43" s="214"/>
      <c r="S43" s="9"/>
      <c r="U43" s="105"/>
      <c r="W43" s="15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8"/>
      <c r="AL43" s="108"/>
      <c r="AM43" s="108"/>
      <c r="AN43" s="109">
        <f t="shared" si="13"/>
        <v>0</v>
      </c>
      <c r="AP43" s="9"/>
      <c r="AR43" s="105"/>
      <c r="AT43" s="106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8"/>
      <c r="BI43" s="108"/>
      <c r="BJ43" s="108"/>
      <c r="BK43" s="109">
        <f t="shared" si="35"/>
        <v>0</v>
      </c>
      <c r="BL43" s="220"/>
      <c r="BM43" s="222"/>
      <c r="BN43" s="220"/>
      <c r="BO43" s="210"/>
      <c r="BP43" s="249"/>
      <c r="BQ43" s="244"/>
      <c r="BR43" s="247"/>
      <c r="BS43" s="248">
        <f t="shared" si="24"/>
        <v>0</v>
      </c>
      <c r="BT43" s="220"/>
      <c r="BU43" s="222"/>
      <c r="BV43" s="220"/>
      <c r="BW43" s="210"/>
      <c r="BX43" s="249"/>
      <c r="BY43" s="244"/>
      <c r="BZ43" s="247"/>
      <c r="CA43" s="248">
        <f t="shared" si="25"/>
        <v>0</v>
      </c>
      <c r="CC43" s="231"/>
      <c r="CE43" s="183"/>
      <c r="CG43" s="189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6"/>
      <c r="CV43" s="186"/>
      <c r="CW43" s="186"/>
      <c r="CX43" s="187">
        <f t="shared" si="38"/>
        <v>0</v>
      </c>
      <c r="DA43" s="183"/>
      <c r="DC43" s="188"/>
      <c r="DD43" s="185"/>
      <c r="DE43" s="185"/>
      <c r="DF43" s="185"/>
      <c r="DG43" s="185"/>
      <c r="DH43" s="185"/>
      <c r="DI43" s="185"/>
      <c r="DJ43" s="185"/>
      <c r="DK43" s="185"/>
      <c r="DL43" s="185"/>
      <c r="DM43" s="185"/>
      <c r="DN43" s="185"/>
      <c r="DO43" s="185"/>
      <c r="DP43" s="185"/>
      <c r="DQ43" s="186"/>
      <c r="DR43" s="186"/>
      <c r="DS43" s="186"/>
      <c r="DT43" s="187">
        <f t="shared" si="41"/>
        <v>0</v>
      </c>
      <c r="DU43" s="105"/>
      <c r="DW43" s="106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8"/>
      <c r="EL43" s="108"/>
      <c r="EM43" s="108"/>
      <c r="EN43" s="109"/>
      <c r="EP43" s="9"/>
      <c r="ER43" s="105"/>
      <c r="ET43" s="215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7"/>
      <c r="FJ43" s="218"/>
      <c r="FK43" s="129"/>
      <c r="FM43" s="9"/>
      <c r="FO43" s="105"/>
      <c r="FQ43" s="215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8"/>
      <c r="GH43" s="129"/>
      <c r="GJ43" s="99"/>
    </row>
    <row r="44" spans="2:192" x14ac:dyDescent="0.25">
      <c r="B44" s="22"/>
      <c r="C44" s="22"/>
      <c r="D44" s="22"/>
      <c r="E44" s="12"/>
      <c r="G44" s="9"/>
      <c r="I44" s="119">
        <v>2</v>
      </c>
      <c r="J44" s="295" t="s">
        <v>109</v>
      </c>
      <c r="K44" s="296"/>
      <c r="L44" s="296"/>
      <c r="M44" s="296"/>
      <c r="N44" s="296"/>
      <c r="O44" s="297"/>
      <c r="P44" s="213" t="s">
        <v>63</v>
      </c>
      <c r="Q44" s="214"/>
      <c r="S44" s="9"/>
      <c r="U44" s="105"/>
      <c r="W44" s="15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8"/>
      <c r="AL44" s="108"/>
      <c r="AM44" s="108"/>
      <c r="AN44" s="109">
        <f t="shared" si="13"/>
        <v>0</v>
      </c>
      <c r="AP44" s="9"/>
      <c r="AR44" s="105"/>
      <c r="AT44" s="106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8"/>
      <c r="BI44" s="108"/>
      <c r="BJ44" s="108"/>
      <c r="BK44" s="109">
        <f t="shared" si="35"/>
        <v>0</v>
      </c>
      <c r="BL44" s="220"/>
      <c r="BM44" s="222"/>
      <c r="BN44" s="220"/>
      <c r="BO44" s="210"/>
      <c r="BP44" s="249"/>
      <c r="BQ44" s="244"/>
      <c r="BR44" s="247"/>
      <c r="BS44" s="248">
        <f t="shared" si="24"/>
        <v>0</v>
      </c>
      <c r="BT44" s="220"/>
      <c r="BU44" s="222"/>
      <c r="BV44" s="220"/>
      <c r="BW44" s="210"/>
      <c r="BX44" s="249"/>
      <c r="BY44" s="244"/>
      <c r="BZ44" s="247"/>
      <c r="CA44" s="248">
        <f t="shared" si="25"/>
        <v>0</v>
      </c>
      <c r="CC44" s="231"/>
      <c r="CE44" s="183"/>
      <c r="CG44" s="189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6"/>
      <c r="CV44" s="186"/>
      <c r="CW44" s="186"/>
      <c r="CX44" s="187">
        <f t="shared" si="38"/>
        <v>0</v>
      </c>
      <c r="DA44" s="183"/>
      <c r="DC44" s="188"/>
      <c r="DD44" s="185"/>
      <c r="DE44" s="185"/>
      <c r="DF44" s="185"/>
      <c r="DG44" s="185"/>
      <c r="DH44" s="185"/>
      <c r="DI44" s="185"/>
      <c r="DJ44" s="185"/>
      <c r="DK44" s="185"/>
      <c r="DL44" s="185"/>
      <c r="DM44" s="185"/>
      <c r="DN44" s="185"/>
      <c r="DO44" s="185"/>
      <c r="DP44" s="185"/>
      <c r="DQ44" s="186"/>
      <c r="DR44" s="186"/>
      <c r="DS44" s="186"/>
      <c r="DT44" s="187">
        <f t="shared" si="41"/>
        <v>0</v>
      </c>
      <c r="DU44" s="105"/>
      <c r="DW44" s="106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8"/>
      <c r="EL44" s="108"/>
      <c r="EM44" s="108"/>
      <c r="EN44" s="109"/>
      <c r="EP44" s="9"/>
      <c r="ER44" s="105"/>
      <c r="ET44" s="215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7"/>
      <c r="FJ44" s="218"/>
      <c r="FK44" s="129"/>
      <c r="FM44" s="9"/>
      <c r="FO44" s="105"/>
      <c r="FQ44" s="215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8"/>
      <c r="GH44" s="129"/>
      <c r="GJ44" s="99"/>
    </row>
    <row r="45" spans="2:192" x14ac:dyDescent="0.25">
      <c r="B45" s="22"/>
      <c r="C45" s="22"/>
      <c r="D45" s="22"/>
      <c r="E45" s="12"/>
      <c r="G45" s="9"/>
      <c r="I45" s="119">
        <v>3</v>
      </c>
      <c r="J45" s="295" t="s">
        <v>110</v>
      </c>
      <c r="K45" s="296"/>
      <c r="L45" s="296"/>
      <c r="M45" s="296"/>
      <c r="N45" s="296"/>
      <c r="O45" s="297"/>
      <c r="P45" s="213" t="s">
        <v>61</v>
      </c>
      <c r="Q45" s="214"/>
      <c r="S45" s="9"/>
      <c r="U45" s="105"/>
      <c r="W45" s="157">
        <f>10*24</f>
        <v>240</v>
      </c>
      <c r="X45" s="107"/>
      <c r="Y45" s="107"/>
      <c r="Z45" s="107"/>
      <c r="AA45" s="107"/>
      <c r="AB45" s="107"/>
      <c r="AC45" s="107"/>
      <c r="AD45" s="107"/>
      <c r="AE45" s="107"/>
      <c r="AF45" s="107"/>
      <c r="AG45" s="107">
        <f>+AG10*24</f>
        <v>355.68</v>
      </c>
      <c r="AH45" s="107"/>
      <c r="AI45" s="107"/>
      <c r="AJ45" s="107"/>
      <c r="AK45" s="108"/>
      <c r="AL45" s="108"/>
      <c r="AM45" s="108"/>
      <c r="AN45" s="109">
        <f t="shared" si="13"/>
        <v>0</v>
      </c>
      <c r="AP45" s="9"/>
      <c r="AR45" s="105"/>
      <c r="AT45" s="106">
        <f>8*24</f>
        <v>192</v>
      </c>
      <c r="AU45" s="107"/>
      <c r="AV45" s="107"/>
      <c r="AW45" s="107"/>
      <c r="AX45" s="107"/>
      <c r="AY45" s="107"/>
      <c r="AZ45" s="107"/>
      <c r="BA45" s="107"/>
      <c r="BB45" s="107"/>
      <c r="BC45" s="107"/>
      <c r="BD45" s="107">
        <f>+BD10*24</f>
        <v>355.68</v>
      </c>
      <c r="BE45" s="107"/>
      <c r="BF45" s="107"/>
      <c r="BG45" s="107"/>
      <c r="BH45" s="108"/>
      <c r="BI45" s="108"/>
      <c r="BJ45" s="108"/>
      <c r="BK45" s="109">
        <f t="shared" si="35"/>
        <v>0</v>
      </c>
      <c r="BL45" s="220"/>
      <c r="BM45" s="222"/>
      <c r="BN45" s="220"/>
      <c r="BO45" s="210"/>
      <c r="BP45" s="249"/>
      <c r="BQ45" s="244">
        <f>3*24</f>
        <v>72</v>
      </c>
      <c r="BR45" s="247">
        <f>+BR10*24</f>
        <v>355.68</v>
      </c>
      <c r="BS45" s="248">
        <f t="shared" si="24"/>
        <v>0</v>
      </c>
      <c r="BT45" s="220"/>
      <c r="BU45" s="222"/>
      <c r="BV45" s="220"/>
      <c r="BW45" s="210"/>
      <c r="BX45" s="249"/>
      <c r="BY45" s="244">
        <f>3*24</f>
        <v>72</v>
      </c>
      <c r="BZ45" s="247">
        <f>+BZ10*24</f>
        <v>355.68</v>
      </c>
      <c r="CA45" s="248">
        <f t="shared" si="25"/>
        <v>0</v>
      </c>
      <c r="CC45" s="231"/>
      <c r="CE45" s="183"/>
      <c r="CG45" s="189">
        <f>14*24</f>
        <v>336</v>
      </c>
      <c r="CH45" s="185">
        <f>+CH10*24</f>
        <v>38.400000000000006</v>
      </c>
      <c r="CI45" s="185">
        <f t="shared" ref="CI45:CW45" si="44">+CI10*24</f>
        <v>53.04</v>
      </c>
      <c r="CJ45" s="185">
        <f t="shared" si="44"/>
        <v>66.960000000000008</v>
      </c>
      <c r="CK45" s="185">
        <f t="shared" si="44"/>
        <v>66.960000000000008</v>
      </c>
      <c r="CL45" s="185">
        <f t="shared" si="44"/>
        <v>111.60000000000001</v>
      </c>
      <c r="CM45" s="185">
        <f t="shared" si="44"/>
        <v>76.08</v>
      </c>
      <c r="CN45" s="185">
        <f t="shared" si="44"/>
        <v>175.92000000000002</v>
      </c>
      <c r="CO45" s="185">
        <f t="shared" si="44"/>
        <v>120</v>
      </c>
      <c r="CP45" s="185">
        <f t="shared" si="44"/>
        <v>108.24</v>
      </c>
      <c r="CQ45" s="185">
        <f t="shared" si="44"/>
        <v>0</v>
      </c>
      <c r="CR45" s="185">
        <f t="shared" si="44"/>
        <v>0</v>
      </c>
      <c r="CS45" s="185">
        <f t="shared" si="44"/>
        <v>0</v>
      </c>
      <c r="CT45" s="185">
        <f t="shared" si="44"/>
        <v>0</v>
      </c>
      <c r="CU45" s="185">
        <f t="shared" si="44"/>
        <v>0</v>
      </c>
      <c r="CV45" s="185">
        <f t="shared" si="44"/>
        <v>0</v>
      </c>
      <c r="CW45" s="185">
        <f t="shared" si="44"/>
        <v>168</v>
      </c>
      <c r="CX45" s="187">
        <f t="shared" si="38"/>
        <v>0</v>
      </c>
      <c r="DA45" s="183"/>
      <c r="DC45" s="188">
        <f>8*24</f>
        <v>192</v>
      </c>
      <c r="DD45" s="185">
        <f>+DD10*24</f>
        <v>30.96</v>
      </c>
      <c r="DE45" s="185">
        <f t="shared" ref="DE45:DS45" si="45">+DE10*24</f>
        <v>50.16</v>
      </c>
      <c r="DF45" s="185">
        <f t="shared" si="45"/>
        <v>75.36</v>
      </c>
      <c r="DG45" s="185">
        <f t="shared" si="45"/>
        <v>96</v>
      </c>
      <c r="DH45" s="185">
        <f t="shared" si="45"/>
        <v>66</v>
      </c>
      <c r="DI45" s="185">
        <f t="shared" si="45"/>
        <v>65.52</v>
      </c>
      <c r="DJ45" s="185">
        <f t="shared" si="45"/>
        <v>262.32</v>
      </c>
      <c r="DK45" s="185">
        <f t="shared" si="45"/>
        <v>0</v>
      </c>
      <c r="DL45" s="185">
        <f t="shared" si="45"/>
        <v>96.72</v>
      </c>
      <c r="DM45" s="185">
        <f t="shared" si="45"/>
        <v>0</v>
      </c>
      <c r="DN45" s="185">
        <f t="shared" si="45"/>
        <v>0</v>
      </c>
      <c r="DO45" s="185">
        <f t="shared" si="45"/>
        <v>0</v>
      </c>
      <c r="DP45" s="185">
        <f t="shared" si="45"/>
        <v>0</v>
      </c>
      <c r="DQ45" s="185">
        <f t="shared" si="45"/>
        <v>0</v>
      </c>
      <c r="DR45" s="185">
        <f t="shared" si="45"/>
        <v>0</v>
      </c>
      <c r="DS45" s="185">
        <f t="shared" si="45"/>
        <v>168</v>
      </c>
      <c r="DT45" s="187">
        <f t="shared" si="41"/>
        <v>0</v>
      </c>
      <c r="DU45" s="105"/>
      <c r="DW45" s="106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8"/>
      <c r="EL45" s="108"/>
      <c r="EM45" s="108"/>
      <c r="EN45" s="109"/>
      <c r="EP45" s="9"/>
      <c r="ER45" s="105"/>
      <c r="ET45" s="215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7"/>
      <c r="FJ45" s="218"/>
      <c r="FK45" s="129"/>
      <c r="FM45" s="9"/>
      <c r="FO45" s="105"/>
      <c r="FQ45" s="215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8"/>
      <c r="GH45" s="129"/>
      <c r="GJ45" s="99"/>
    </row>
    <row r="46" spans="2:192" x14ac:dyDescent="0.25">
      <c r="B46" s="22"/>
      <c r="C46" s="22"/>
      <c r="D46" s="22"/>
      <c r="E46" s="12"/>
      <c r="G46" s="9"/>
      <c r="I46" s="119">
        <v>4</v>
      </c>
      <c r="J46" s="295" t="s">
        <v>111</v>
      </c>
      <c r="K46" s="296"/>
      <c r="L46" s="296"/>
      <c r="M46" s="296"/>
      <c r="N46" s="296"/>
      <c r="O46" s="297"/>
      <c r="P46" s="213" t="s">
        <v>61</v>
      </c>
      <c r="Q46" s="214"/>
      <c r="S46" s="9"/>
      <c r="U46" s="105"/>
      <c r="W46" s="15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8"/>
      <c r="AL46" s="108"/>
      <c r="AM46" s="108"/>
      <c r="AN46" s="109">
        <f t="shared" si="13"/>
        <v>0</v>
      </c>
      <c r="AP46" s="9"/>
      <c r="AR46" s="105"/>
      <c r="AT46" s="106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8"/>
      <c r="BI46" s="108"/>
      <c r="BJ46" s="108"/>
      <c r="BK46" s="109">
        <f t="shared" si="35"/>
        <v>0</v>
      </c>
      <c r="BL46" s="220"/>
      <c r="BM46" s="222"/>
      <c r="BN46" s="220"/>
      <c r="BO46" s="210"/>
      <c r="BP46" s="249"/>
      <c r="BQ46" s="244"/>
      <c r="BR46" s="247"/>
      <c r="BS46" s="248">
        <f t="shared" si="24"/>
        <v>0</v>
      </c>
      <c r="BT46" s="220"/>
      <c r="BU46" s="222"/>
      <c r="BV46" s="220"/>
      <c r="BW46" s="210"/>
      <c r="BX46" s="249"/>
      <c r="BY46" s="244"/>
      <c r="BZ46" s="247"/>
      <c r="CA46" s="248">
        <f t="shared" si="25"/>
        <v>0</v>
      </c>
      <c r="CC46" s="231"/>
      <c r="CE46" s="183"/>
      <c r="CG46" s="189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6"/>
      <c r="CV46" s="186"/>
      <c r="CW46" s="186"/>
      <c r="CX46" s="187">
        <f t="shared" si="38"/>
        <v>0</v>
      </c>
      <c r="DA46" s="183"/>
      <c r="DC46" s="188"/>
      <c r="DD46" s="185"/>
      <c r="DE46" s="185"/>
      <c r="DF46" s="185"/>
      <c r="DG46" s="185"/>
      <c r="DH46" s="185"/>
      <c r="DI46" s="185"/>
      <c r="DJ46" s="185"/>
      <c r="DK46" s="185"/>
      <c r="DL46" s="185"/>
      <c r="DM46" s="256"/>
      <c r="DN46" s="256"/>
      <c r="DO46" s="256"/>
      <c r="DP46" s="256"/>
      <c r="DQ46" s="257"/>
      <c r="DR46" s="257"/>
      <c r="DS46" s="186"/>
      <c r="DT46" s="187">
        <f t="shared" si="41"/>
        <v>0</v>
      </c>
      <c r="DU46" s="105"/>
      <c r="DW46" s="106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8"/>
      <c r="EL46" s="108"/>
      <c r="EM46" s="108"/>
      <c r="EN46" s="109"/>
      <c r="EP46" s="9"/>
      <c r="ER46" s="105"/>
      <c r="ET46" s="215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7"/>
      <c r="FJ46" s="218"/>
      <c r="FK46" s="129"/>
      <c r="FM46" s="9"/>
      <c r="FO46" s="105"/>
      <c r="FQ46" s="215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8"/>
      <c r="GH46" s="129"/>
      <c r="GJ46" s="99"/>
    </row>
    <row r="47" spans="2:192" x14ac:dyDescent="0.25">
      <c r="B47" s="22"/>
      <c r="C47" s="22"/>
      <c r="D47" s="22"/>
      <c r="E47" s="12"/>
      <c r="G47" s="9"/>
      <c r="I47" s="119">
        <v>5</v>
      </c>
      <c r="J47" s="295" t="s">
        <v>112</v>
      </c>
      <c r="K47" s="296"/>
      <c r="L47" s="296"/>
      <c r="M47" s="296"/>
      <c r="N47" s="296"/>
      <c r="O47" s="297"/>
      <c r="P47" s="213" t="s">
        <v>61</v>
      </c>
      <c r="Q47" s="214"/>
      <c r="S47" s="9"/>
      <c r="U47" s="105"/>
      <c r="W47" s="157">
        <f>10*24</f>
        <v>240</v>
      </c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f>+AG10*24</f>
        <v>355.68</v>
      </c>
      <c r="AH47" s="107"/>
      <c r="AI47" s="107"/>
      <c r="AJ47" s="107"/>
      <c r="AK47" s="108"/>
      <c r="AL47" s="108"/>
      <c r="AM47" s="108"/>
      <c r="AN47" s="109">
        <f t="shared" si="13"/>
        <v>0</v>
      </c>
      <c r="AP47" s="9"/>
      <c r="AR47" s="105"/>
      <c r="AT47" s="106">
        <f>8*24</f>
        <v>192</v>
      </c>
      <c r="AU47" s="107"/>
      <c r="AV47" s="107"/>
      <c r="AW47" s="107"/>
      <c r="AX47" s="107"/>
      <c r="AY47" s="107"/>
      <c r="AZ47" s="107"/>
      <c r="BA47" s="107"/>
      <c r="BB47" s="107"/>
      <c r="BC47" s="107"/>
      <c r="BD47" s="107">
        <f>+BD10*24</f>
        <v>355.68</v>
      </c>
      <c r="BE47" s="107"/>
      <c r="BF47" s="107"/>
      <c r="BG47" s="107"/>
      <c r="BH47" s="108"/>
      <c r="BI47" s="108"/>
      <c r="BJ47" s="108"/>
      <c r="BK47" s="109">
        <f t="shared" si="35"/>
        <v>0</v>
      </c>
      <c r="BL47" s="220"/>
      <c r="BM47" s="222"/>
      <c r="BN47" s="220"/>
      <c r="BO47" s="210"/>
      <c r="BP47" s="249"/>
      <c r="BQ47" s="244">
        <f>3*24</f>
        <v>72</v>
      </c>
      <c r="BR47" s="247">
        <f>+BR10*24</f>
        <v>355.68</v>
      </c>
      <c r="BS47" s="248">
        <f t="shared" si="24"/>
        <v>0</v>
      </c>
      <c r="BT47" s="220"/>
      <c r="BU47" s="222"/>
      <c r="BV47" s="220"/>
      <c r="BW47" s="210"/>
      <c r="BX47" s="249"/>
      <c r="BY47" s="244">
        <f>3*24</f>
        <v>72</v>
      </c>
      <c r="BZ47" s="247">
        <f>+BZ10*24</f>
        <v>355.68</v>
      </c>
      <c r="CA47" s="248">
        <f t="shared" si="25"/>
        <v>0</v>
      </c>
      <c r="CC47" s="231"/>
      <c r="CE47" s="183"/>
      <c r="CG47" s="188">
        <f>12*24</f>
        <v>288</v>
      </c>
      <c r="CH47" s="185">
        <f>+CH10*24</f>
        <v>38.400000000000006</v>
      </c>
      <c r="CI47" s="185">
        <f t="shared" ref="CI47:CW47" si="46">+CI10*24</f>
        <v>53.04</v>
      </c>
      <c r="CJ47" s="185">
        <f t="shared" si="46"/>
        <v>66.960000000000008</v>
      </c>
      <c r="CK47" s="185">
        <f t="shared" si="46"/>
        <v>66.960000000000008</v>
      </c>
      <c r="CL47" s="185">
        <f t="shared" si="46"/>
        <v>111.60000000000001</v>
      </c>
      <c r="CM47" s="185">
        <f t="shared" si="46"/>
        <v>76.08</v>
      </c>
      <c r="CN47" s="185">
        <f t="shared" si="46"/>
        <v>175.92000000000002</v>
      </c>
      <c r="CO47" s="185">
        <f t="shared" si="46"/>
        <v>120</v>
      </c>
      <c r="CP47" s="185">
        <f t="shared" si="46"/>
        <v>108.24</v>
      </c>
      <c r="CQ47" s="185">
        <f t="shared" si="46"/>
        <v>0</v>
      </c>
      <c r="CR47" s="185">
        <f t="shared" si="46"/>
        <v>0</v>
      </c>
      <c r="CS47" s="185">
        <f t="shared" si="46"/>
        <v>0</v>
      </c>
      <c r="CT47" s="185">
        <f t="shared" si="46"/>
        <v>0</v>
      </c>
      <c r="CU47" s="185">
        <f t="shared" si="46"/>
        <v>0</v>
      </c>
      <c r="CV47" s="185">
        <f t="shared" si="46"/>
        <v>0</v>
      </c>
      <c r="CW47" s="185">
        <f t="shared" si="46"/>
        <v>168</v>
      </c>
      <c r="CX47" s="187">
        <f t="shared" si="38"/>
        <v>0</v>
      </c>
      <c r="DA47" s="183"/>
      <c r="DC47" s="188">
        <f>8*24</f>
        <v>192</v>
      </c>
      <c r="DD47" s="185">
        <f>+DD10*24</f>
        <v>30.96</v>
      </c>
      <c r="DE47" s="185">
        <f t="shared" ref="DE47:DS47" si="47">+DE10*24</f>
        <v>50.16</v>
      </c>
      <c r="DF47" s="185">
        <f t="shared" si="47"/>
        <v>75.36</v>
      </c>
      <c r="DG47" s="185">
        <f t="shared" si="47"/>
        <v>96</v>
      </c>
      <c r="DH47" s="185">
        <f t="shared" si="47"/>
        <v>66</v>
      </c>
      <c r="DI47" s="185">
        <f t="shared" si="47"/>
        <v>65.52</v>
      </c>
      <c r="DJ47" s="185">
        <f t="shared" si="47"/>
        <v>262.32</v>
      </c>
      <c r="DK47" s="185">
        <f t="shared" si="47"/>
        <v>0</v>
      </c>
      <c r="DL47" s="185">
        <f t="shared" si="47"/>
        <v>96.72</v>
      </c>
      <c r="DM47" s="185">
        <f t="shared" si="47"/>
        <v>0</v>
      </c>
      <c r="DN47" s="185">
        <f t="shared" si="47"/>
        <v>0</v>
      </c>
      <c r="DO47" s="185">
        <f t="shared" si="47"/>
        <v>0</v>
      </c>
      <c r="DP47" s="185">
        <f t="shared" si="47"/>
        <v>0</v>
      </c>
      <c r="DQ47" s="185">
        <f t="shared" si="47"/>
        <v>0</v>
      </c>
      <c r="DR47" s="185">
        <f t="shared" si="47"/>
        <v>0</v>
      </c>
      <c r="DS47" s="185">
        <f t="shared" si="47"/>
        <v>168</v>
      </c>
      <c r="DT47" s="187">
        <f t="shared" si="41"/>
        <v>0</v>
      </c>
      <c r="DU47" s="105"/>
      <c r="DW47" s="106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8"/>
      <c r="EL47" s="108"/>
      <c r="EM47" s="108"/>
      <c r="EN47" s="109"/>
      <c r="EP47" s="9"/>
      <c r="ER47" s="105"/>
      <c r="ET47" s="215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7"/>
      <c r="FJ47" s="218"/>
      <c r="FK47" s="129"/>
      <c r="FM47" s="9"/>
      <c r="FO47" s="105"/>
      <c r="FQ47" s="215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8"/>
      <c r="GH47" s="129"/>
      <c r="GJ47" s="99"/>
    </row>
    <row r="48" spans="2:192" x14ac:dyDescent="0.25">
      <c r="B48" s="22"/>
      <c r="C48" s="22"/>
      <c r="D48" s="22"/>
      <c r="E48" s="12"/>
      <c r="G48" s="9"/>
      <c r="I48" s="119">
        <v>6</v>
      </c>
      <c r="J48" s="295" t="s">
        <v>113</v>
      </c>
      <c r="K48" s="296"/>
      <c r="L48" s="296"/>
      <c r="M48" s="296"/>
      <c r="N48" s="296"/>
      <c r="O48" s="297"/>
      <c r="P48" s="213" t="s">
        <v>61</v>
      </c>
      <c r="Q48" s="214"/>
      <c r="S48" s="9"/>
      <c r="U48" s="105"/>
      <c r="W48" s="15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8"/>
      <c r="AL48" s="108"/>
      <c r="AM48" s="108"/>
      <c r="AN48" s="109">
        <f t="shared" si="13"/>
        <v>0</v>
      </c>
      <c r="AP48" s="9"/>
      <c r="AR48" s="105"/>
      <c r="AT48" s="106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8"/>
      <c r="BI48" s="108"/>
      <c r="BJ48" s="108"/>
      <c r="BK48" s="109">
        <f t="shared" si="35"/>
        <v>0</v>
      </c>
      <c r="BL48" s="220"/>
      <c r="BM48" s="222"/>
      <c r="BN48" s="220"/>
      <c r="BO48" s="210"/>
      <c r="BP48" s="249"/>
      <c r="BQ48" s="244"/>
      <c r="BR48" s="247"/>
      <c r="BS48" s="248">
        <f t="shared" si="24"/>
        <v>0</v>
      </c>
      <c r="BT48" s="220"/>
      <c r="BU48" s="222"/>
      <c r="BV48" s="220"/>
      <c r="BW48" s="210"/>
      <c r="BX48" s="249"/>
      <c r="BY48" s="244"/>
      <c r="BZ48" s="247"/>
      <c r="CA48" s="248">
        <f t="shared" si="25"/>
        <v>0</v>
      </c>
      <c r="CC48" s="231"/>
      <c r="CE48" s="183"/>
      <c r="CG48" s="188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6"/>
      <c r="CV48" s="186"/>
      <c r="CW48" s="186"/>
      <c r="CX48" s="187">
        <f t="shared" si="38"/>
        <v>0</v>
      </c>
      <c r="DA48" s="183"/>
      <c r="DC48" s="188"/>
      <c r="DD48" s="185"/>
      <c r="DE48" s="185"/>
      <c r="DF48" s="185"/>
      <c r="DG48" s="185"/>
      <c r="DH48" s="185"/>
      <c r="DI48" s="185"/>
      <c r="DJ48" s="185"/>
      <c r="DK48" s="185"/>
      <c r="DL48" s="185"/>
      <c r="DM48" s="256"/>
      <c r="DN48" s="256"/>
      <c r="DO48" s="256"/>
      <c r="DP48" s="256"/>
      <c r="DQ48" s="257"/>
      <c r="DR48" s="257"/>
      <c r="DS48" s="186"/>
      <c r="DT48" s="187">
        <f t="shared" si="41"/>
        <v>0</v>
      </c>
      <c r="DU48" s="105"/>
      <c r="DW48" s="106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8"/>
      <c r="EL48" s="108"/>
      <c r="EM48" s="108"/>
      <c r="EN48" s="109"/>
      <c r="EP48" s="9"/>
      <c r="ER48" s="105"/>
      <c r="ET48" s="215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7"/>
      <c r="FJ48" s="218"/>
      <c r="FK48" s="129"/>
      <c r="FM48" s="9"/>
      <c r="FO48" s="105"/>
      <c r="FQ48" s="215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8"/>
      <c r="GH48" s="129"/>
      <c r="GJ48" s="99"/>
    </row>
    <row r="49" spans="2:192" x14ac:dyDescent="0.25">
      <c r="B49" s="22"/>
      <c r="C49" s="22"/>
      <c r="D49" s="22"/>
      <c r="E49" s="12"/>
      <c r="G49" s="9"/>
      <c r="I49" s="119">
        <v>7</v>
      </c>
      <c r="J49" s="295" t="s">
        <v>114</v>
      </c>
      <c r="K49" s="296"/>
      <c r="L49" s="296"/>
      <c r="M49" s="296"/>
      <c r="N49" s="296"/>
      <c r="O49" s="297"/>
      <c r="P49" s="213" t="s">
        <v>121</v>
      </c>
      <c r="Q49" s="214"/>
      <c r="S49" s="9"/>
      <c r="U49" s="105"/>
      <c r="W49" s="15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8"/>
      <c r="AL49" s="108"/>
      <c r="AM49" s="108"/>
      <c r="AN49" s="109">
        <f t="shared" si="13"/>
        <v>0</v>
      </c>
      <c r="AP49" s="9"/>
      <c r="AR49" s="105"/>
      <c r="AT49" s="106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8"/>
      <c r="BI49" s="108"/>
      <c r="BJ49" s="108"/>
      <c r="BK49" s="109">
        <f t="shared" si="35"/>
        <v>0</v>
      </c>
      <c r="BL49" s="220"/>
      <c r="BM49" s="222"/>
      <c r="BN49" s="220"/>
      <c r="BO49" s="210"/>
      <c r="BP49" s="249"/>
      <c r="BQ49" s="244"/>
      <c r="BR49" s="247"/>
      <c r="BS49" s="248">
        <f t="shared" si="24"/>
        <v>0</v>
      </c>
      <c r="BT49" s="220"/>
      <c r="BU49" s="222"/>
      <c r="BV49" s="220"/>
      <c r="BW49" s="210"/>
      <c r="BX49" s="249"/>
      <c r="BY49" s="244"/>
      <c r="BZ49" s="247"/>
      <c r="CA49" s="248">
        <f t="shared" si="25"/>
        <v>0</v>
      </c>
      <c r="CC49" s="231"/>
      <c r="CE49" s="183"/>
      <c r="CG49" s="188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6"/>
      <c r="CV49" s="186"/>
      <c r="CW49" s="186"/>
      <c r="CX49" s="187">
        <f t="shared" si="38"/>
        <v>0</v>
      </c>
      <c r="DA49" s="183"/>
      <c r="DC49" s="188"/>
      <c r="DD49" s="185"/>
      <c r="DE49" s="185"/>
      <c r="DF49" s="185"/>
      <c r="DG49" s="185"/>
      <c r="DH49" s="185"/>
      <c r="DI49" s="185"/>
      <c r="DJ49" s="185"/>
      <c r="DK49" s="185"/>
      <c r="DL49" s="185"/>
      <c r="DM49" s="256"/>
      <c r="DN49" s="256"/>
      <c r="DO49" s="256"/>
      <c r="DP49" s="256"/>
      <c r="DQ49" s="257"/>
      <c r="DR49" s="257"/>
      <c r="DS49" s="186"/>
      <c r="DT49" s="187">
        <f t="shared" si="41"/>
        <v>0</v>
      </c>
      <c r="DU49" s="105"/>
      <c r="DW49" s="106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8"/>
      <c r="EL49" s="108"/>
      <c r="EM49" s="108"/>
      <c r="EN49" s="109"/>
      <c r="EP49" s="9"/>
      <c r="ER49" s="105"/>
      <c r="ET49" s="215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7"/>
      <c r="FJ49" s="218"/>
      <c r="FK49" s="129"/>
      <c r="FM49" s="9"/>
      <c r="FO49" s="105"/>
      <c r="FQ49" s="215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8"/>
      <c r="GH49" s="129"/>
      <c r="GJ49" s="99"/>
    </row>
    <row r="50" spans="2:192" x14ac:dyDescent="0.25">
      <c r="B50" s="22"/>
      <c r="C50" s="22"/>
      <c r="D50" s="22"/>
      <c r="E50" s="12"/>
      <c r="G50" s="9"/>
      <c r="I50" s="119">
        <v>8</v>
      </c>
      <c r="J50" s="301" t="s">
        <v>115</v>
      </c>
      <c r="K50" s="302"/>
      <c r="L50" s="302"/>
      <c r="M50" s="302"/>
      <c r="N50" s="302"/>
      <c r="O50" s="303"/>
      <c r="P50" s="213"/>
      <c r="Q50" s="214"/>
      <c r="S50" s="9"/>
      <c r="U50" s="105"/>
      <c r="W50" s="15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8"/>
      <c r="AL50" s="108"/>
      <c r="AM50" s="108"/>
      <c r="AN50" s="109">
        <f t="shared" si="13"/>
        <v>0</v>
      </c>
      <c r="AP50" s="9"/>
      <c r="AR50" s="105"/>
      <c r="AT50" s="106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8"/>
      <c r="BI50" s="108"/>
      <c r="BJ50" s="108"/>
      <c r="BK50" s="109">
        <f t="shared" si="35"/>
        <v>0</v>
      </c>
      <c r="BL50" s="220"/>
      <c r="BM50" s="222"/>
      <c r="BN50" s="220"/>
      <c r="BO50" s="210"/>
      <c r="BP50" s="249"/>
      <c r="BQ50" s="244"/>
      <c r="BR50" s="247"/>
      <c r="BS50" s="248">
        <f t="shared" si="24"/>
        <v>0</v>
      </c>
      <c r="BT50" s="220"/>
      <c r="BU50" s="222"/>
      <c r="BV50" s="220"/>
      <c r="BW50" s="210"/>
      <c r="BX50" s="249"/>
      <c r="BY50" s="244"/>
      <c r="BZ50" s="247"/>
      <c r="CA50" s="248">
        <f t="shared" si="25"/>
        <v>0</v>
      </c>
      <c r="CC50" s="231"/>
      <c r="CE50" s="183"/>
      <c r="CG50" s="188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6"/>
      <c r="CV50" s="186"/>
      <c r="CW50" s="186"/>
      <c r="CX50" s="187">
        <f t="shared" si="38"/>
        <v>0</v>
      </c>
      <c r="DA50" s="183"/>
      <c r="DC50" s="188"/>
      <c r="DD50" s="185"/>
      <c r="DE50" s="185"/>
      <c r="DF50" s="185"/>
      <c r="DG50" s="185"/>
      <c r="DH50" s="185"/>
      <c r="DI50" s="185"/>
      <c r="DJ50" s="185"/>
      <c r="DK50" s="185"/>
      <c r="DL50" s="185"/>
      <c r="DM50" s="256"/>
      <c r="DN50" s="256"/>
      <c r="DO50" s="256"/>
      <c r="DP50" s="256"/>
      <c r="DQ50" s="257"/>
      <c r="DR50" s="257"/>
      <c r="DS50" s="186"/>
      <c r="DT50" s="187">
        <f t="shared" si="41"/>
        <v>0</v>
      </c>
      <c r="DU50" s="105"/>
      <c r="DW50" s="106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8"/>
      <c r="EL50" s="108"/>
      <c r="EM50" s="108"/>
      <c r="EN50" s="109"/>
      <c r="EP50" s="9"/>
      <c r="ER50" s="105"/>
      <c r="ET50" s="215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7"/>
      <c r="FJ50" s="218"/>
      <c r="FK50" s="129"/>
      <c r="FM50" s="9"/>
      <c r="FO50" s="105"/>
      <c r="FQ50" s="215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8"/>
      <c r="GH50" s="129"/>
      <c r="GJ50" s="99"/>
    </row>
    <row r="51" spans="2:192" x14ac:dyDescent="0.25">
      <c r="B51" s="22"/>
      <c r="C51" s="22"/>
      <c r="D51" s="22"/>
      <c r="E51" s="12"/>
      <c r="G51" s="9"/>
      <c r="I51" s="258" t="s">
        <v>128</v>
      </c>
      <c r="J51" s="298" t="s">
        <v>116</v>
      </c>
      <c r="K51" s="299"/>
      <c r="L51" s="299"/>
      <c r="M51" s="299"/>
      <c r="N51" s="299"/>
      <c r="O51" s="300"/>
      <c r="P51" s="213" t="s">
        <v>122</v>
      </c>
      <c r="Q51" s="214"/>
      <c r="S51" s="9"/>
      <c r="U51" s="105"/>
      <c r="W51" s="15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8"/>
      <c r="AL51" s="108"/>
      <c r="AM51" s="108"/>
      <c r="AN51" s="109">
        <f t="shared" si="13"/>
        <v>0</v>
      </c>
      <c r="AP51" s="9"/>
      <c r="AR51" s="105"/>
      <c r="AT51" s="106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8"/>
      <c r="BI51" s="108"/>
      <c r="BJ51" s="108"/>
      <c r="BK51" s="109">
        <f t="shared" si="35"/>
        <v>0</v>
      </c>
      <c r="BL51" s="220"/>
      <c r="BM51" s="222"/>
      <c r="BN51" s="220"/>
      <c r="BO51" s="210"/>
      <c r="BP51" s="249"/>
      <c r="BQ51" s="244"/>
      <c r="BR51" s="247"/>
      <c r="BS51" s="248">
        <f t="shared" si="24"/>
        <v>0</v>
      </c>
      <c r="BT51" s="220"/>
      <c r="BU51" s="222"/>
      <c r="BV51" s="220"/>
      <c r="BW51" s="210"/>
      <c r="BX51" s="249"/>
      <c r="BY51" s="244"/>
      <c r="BZ51" s="247"/>
      <c r="CA51" s="248">
        <f t="shared" si="25"/>
        <v>0</v>
      </c>
      <c r="CC51" s="231"/>
      <c r="CE51" s="183"/>
      <c r="CG51" s="188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6"/>
      <c r="CV51" s="186"/>
      <c r="CW51" s="186"/>
      <c r="CX51" s="187">
        <f t="shared" si="38"/>
        <v>0</v>
      </c>
      <c r="DA51" s="183"/>
      <c r="DC51" s="188"/>
      <c r="DD51" s="185"/>
      <c r="DE51" s="185"/>
      <c r="DF51" s="185"/>
      <c r="DG51" s="185"/>
      <c r="DH51" s="185"/>
      <c r="DI51" s="185"/>
      <c r="DJ51" s="185"/>
      <c r="DK51" s="185"/>
      <c r="DL51" s="185"/>
      <c r="DM51" s="256"/>
      <c r="DN51" s="256"/>
      <c r="DO51" s="256"/>
      <c r="DP51" s="256"/>
      <c r="DQ51" s="257"/>
      <c r="DR51" s="257"/>
      <c r="DS51" s="186"/>
      <c r="DT51" s="187">
        <f t="shared" si="41"/>
        <v>0</v>
      </c>
      <c r="DU51" s="105"/>
      <c r="DW51" s="106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8"/>
      <c r="EL51" s="108"/>
      <c r="EM51" s="108"/>
      <c r="EN51" s="109"/>
      <c r="EP51" s="9"/>
      <c r="ER51" s="105"/>
      <c r="ET51" s="215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7"/>
      <c r="FJ51" s="218"/>
      <c r="FK51" s="129"/>
      <c r="FM51" s="9"/>
      <c r="FO51" s="105"/>
      <c r="FQ51" s="215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8"/>
      <c r="GH51" s="129"/>
      <c r="GJ51" s="99"/>
    </row>
    <row r="52" spans="2:192" x14ac:dyDescent="0.25">
      <c r="B52" s="22"/>
      <c r="C52" s="22"/>
      <c r="D52" s="22"/>
      <c r="E52" s="12"/>
      <c r="G52" s="9"/>
      <c r="I52" s="258" t="s">
        <v>129</v>
      </c>
      <c r="J52" s="298" t="s">
        <v>117</v>
      </c>
      <c r="K52" s="299"/>
      <c r="L52" s="299"/>
      <c r="M52" s="299"/>
      <c r="N52" s="299"/>
      <c r="O52" s="300"/>
      <c r="P52" s="213" t="s">
        <v>122</v>
      </c>
      <c r="Q52" s="214"/>
      <c r="S52" s="9"/>
      <c r="U52" s="105"/>
      <c r="W52" s="15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8"/>
      <c r="AL52" s="108"/>
      <c r="AM52" s="108"/>
      <c r="AN52" s="109">
        <f t="shared" si="13"/>
        <v>0</v>
      </c>
      <c r="AP52" s="9"/>
      <c r="AR52" s="105"/>
      <c r="AT52" s="106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8"/>
      <c r="BI52" s="108"/>
      <c r="BJ52" s="108"/>
      <c r="BK52" s="109">
        <f t="shared" si="35"/>
        <v>0</v>
      </c>
      <c r="BL52" s="220"/>
      <c r="BM52" s="222"/>
      <c r="BN52" s="220"/>
      <c r="BO52" s="210"/>
      <c r="BP52" s="249"/>
      <c r="BQ52" s="244"/>
      <c r="BR52" s="247"/>
      <c r="BS52" s="248">
        <f t="shared" si="24"/>
        <v>0</v>
      </c>
      <c r="BT52" s="220"/>
      <c r="BU52" s="222"/>
      <c r="BV52" s="220"/>
      <c r="BW52" s="210"/>
      <c r="BX52" s="249"/>
      <c r="BY52" s="244"/>
      <c r="BZ52" s="247"/>
      <c r="CA52" s="248">
        <f t="shared" si="25"/>
        <v>0</v>
      </c>
      <c r="CC52" s="231"/>
      <c r="CE52" s="183"/>
      <c r="CG52" s="188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6"/>
      <c r="CV52" s="186"/>
      <c r="CW52" s="186"/>
      <c r="CX52" s="187">
        <f t="shared" si="38"/>
        <v>0</v>
      </c>
      <c r="DA52" s="183"/>
      <c r="DC52" s="188"/>
      <c r="DD52" s="185"/>
      <c r="DE52" s="185"/>
      <c r="DF52" s="185"/>
      <c r="DG52" s="185"/>
      <c r="DH52" s="185"/>
      <c r="DI52" s="185"/>
      <c r="DJ52" s="185"/>
      <c r="DK52" s="185"/>
      <c r="DL52" s="185"/>
      <c r="DM52" s="256"/>
      <c r="DN52" s="256"/>
      <c r="DO52" s="256"/>
      <c r="DP52" s="256"/>
      <c r="DQ52" s="257"/>
      <c r="DR52" s="257"/>
      <c r="DS52" s="186"/>
      <c r="DT52" s="187">
        <f t="shared" si="41"/>
        <v>0</v>
      </c>
      <c r="DU52" s="105"/>
      <c r="DW52" s="106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08"/>
      <c r="EM52" s="108"/>
      <c r="EN52" s="109"/>
      <c r="EP52" s="9"/>
      <c r="ER52" s="105"/>
      <c r="ET52" s="215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7"/>
      <c r="FJ52" s="218"/>
      <c r="FK52" s="129"/>
      <c r="FM52" s="9"/>
      <c r="FO52" s="105"/>
      <c r="FQ52" s="215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8"/>
      <c r="GH52" s="129"/>
      <c r="GJ52" s="99"/>
    </row>
    <row r="53" spans="2:192" x14ac:dyDescent="0.25">
      <c r="B53" s="22"/>
      <c r="C53" s="22"/>
      <c r="D53" s="22"/>
      <c r="E53" s="12"/>
      <c r="G53" s="9"/>
      <c r="I53" s="258" t="s">
        <v>130</v>
      </c>
      <c r="J53" s="298" t="s">
        <v>118</v>
      </c>
      <c r="K53" s="299"/>
      <c r="L53" s="299"/>
      <c r="M53" s="299"/>
      <c r="N53" s="299"/>
      <c r="O53" s="300"/>
      <c r="P53" s="213" t="s">
        <v>122</v>
      </c>
      <c r="Q53" s="214"/>
      <c r="S53" s="9"/>
      <c r="U53" s="105"/>
      <c r="W53" s="157">
        <v>0</v>
      </c>
      <c r="X53" s="107"/>
      <c r="Y53" s="107"/>
      <c r="Z53" s="107"/>
      <c r="AA53" s="107"/>
      <c r="AB53" s="107"/>
      <c r="AC53" s="107"/>
      <c r="AD53" s="107"/>
      <c r="AE53" s="107"/>
      <c r="AF53" s="107"/>
      <c r="AG53" s="107">
        <v>0</v>
      </c>
      <c r="AH53" s="107"/>
      <c r="AI53" s="107"/>
      <c r="AJ53" s="107"/>
      <c r="AK53" s="108"/>
      <c r="AL53" s="108"/>
      <c r="AM53" s="108"/>
      <c r="AN53" s="109">
        <f t="shared" si="13"/>
        <v>0</v>
      </c>
      <c r="AP53" s="9"/>
      <c r="AR53" s="105"/>
      <c r="AT53" s="106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8"/>
      <c r="BI53" s="108"/>
      <c r="BJ53" s="108"/>
      <c r="BK53" s="109">
        <f t="shared" si="35"/>
        <v>0</v>
      </c>
      <c r="BL53" s="220"/>
      <c r="BM53" s="222"/>
      <c r="BN53" s="220"/>
      <c r="BO53" s="210"/>
      <c r="BP53" s="249"/>
      <c r="BQ53" s="244"/>
      <c r="BR53" s="247"/>
      <c r="BS53" s="248">
        <f t="shared" si="24"/>
        <v>0</v>
      </c>
      <c r="BT53" s="220"/>
      <c r="BU53" s="222"/>
      <c r="BV53" s="220"/>
      <c r="BW53" s="210"/>
      <c r="BX53" s="249"/>
      <c r="BY53" s="244"/>
      <c r="BZ53" s="247"/>
      <c r="CA53" s="248">
        <f t="shared" si="25"/>
        <v>0</v>
      </c>
      <c r="CC53" s="231"/>
      <c r="CE53" s="183"/>
      <c r="CG53" s="188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7">
        <f t="shared" si="38"/>
        <v>0</v>
      </c>
      <c r="DA53" s="183"/>
      <c r="DC53" s="188"/>
      <c r="DD53" s="185"/>
      <c r="DE53" s="185"/>
      <c r="DF53" s="185"/>
      <c r="DG53" s="185"/>
      <c r="DH53" s="185"/>
      <c r="DI53" s="185"/>
      <c r="DJ53" s="185"/>
      <c r="DK53" s="185"/>
      <c r="DL53" s="185"/>
      <c r="DM53" s="188"/>
      <c r="DN53" s="188"/>
      <c r="DO53" s="188"/>
      <c r="DP53" s="188"/>
      <c r="DQ53" s="188"/>
      <c r="DR53" s="188"/>
      <c r="DS53" s="185"/>
      <c r="DT53" s="187">
        <f t="shared" si="41"/>
        <v>0</v>
      </c>
      <c r="DU53" s="105"/>
      <c r="DW53" s="106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08"/>
      <c r="EM53" s="108"/>
      <c r="EN53" s="109">
        <f t="shared" si="21"/>
        <v>0</v>
      </c>
      <c r="EP53" s="9"/>
      <c r="ER53" s="105"/>
      <c r="ET53" s="215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7"/>
      <c r="FJ53" s="218"/>
      <c r="FK53" s="129"/>
      <c r="FM53" s="9"/>
      <c r="FO53" s="105"/>
      <c r="FQ53" s="215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8"/>
      <c r="GH53" s="129"/>
      <c r="GJ53" s="99"/>
    </row>
    <row r="54" spans="2:192" x14ac:dyDescent="0.25">
      <c r="B54" s="22"/>
      <c r="C54" s="22"/>
      <c r="D54" s="22"/>
      <c r="E54" s="12"/>
      <c r="G54" s="9"/>
      <c r="I54" s="258" t="s">
        <v>131</v>
      </c>
      <c r="J54" s="291" t="s">
        <v>134</v>
      </c>
      <c r="K54" s="292"/>
      <c r="L54" s="292"/>
      <c r="M54" s="292"/>
      <c r="N54" s="292"/>
      <c r="O54" s="293"/>
      <c r="P54" s="213" t="s">
        <v>122</v>
      </c>
      <c r="Q54" s="214"/>
      <c r="S54" s="9"/>
      <c r="U54" s="105"/>
      <c r="W54" s="157">
        <v>0</v>
      </c>
      <c r="X54" s="107"/>
      <c r="Y54" s="107"/>
      <c r="Z54" s="107"/>
      <c r="AA54" s="107"/>
      <c r="AB54" s="107"/>
      <c r="AC54" s="107"/>
      <c r="AD54" s="107"/>
      <c r="AE54" s="107"/>
      <c r="AF54" s="107"/>
      <c r="AG54" s="107">
        <v>0</v>
      </c>
      <c r="AH54" s="107"/>
      <c r="AI54" s="107"/>
      <c r="AJ54" s="107"/>
      <c r="AK54" s="108"/>
      <c r="AL54" s="108"/>
      <c r="AM54" s="108"/>
      <c r="AN54" s="109">
        <f t="shared" si="13"/>
        <v>0</v>
      </c>
      <c r="AP54" s="9"/>
      <c r="AR54" s="105"/>
      <c r="AT54" s="106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8"/>
      <c r="BJ54" s="108"/>
      <c r="BK54" s="109">
        <f t="shared" si="35"/>
        <v>0</v>
      </c>
      <c r="BL54" s="220"/>
      <c r="BM54" s="222"/>
      <c r="BN54" s="220"/>
      <c r="BO54" s="210"/>
      <c r="BP54" s="249"/>
      <c r="BQ54" s="244"/>
      <c r="BR54" s="247"/>
      <c r="BS54" s="248">
        <f t="shared" si="24"/>
        <v>0</v>
      </c>
      <c r="BT54" s="220"/>
      <c r="BU54" s="222"/>
      <c r="BV54" s="220"/>
      <c r="BW54" s="210"/>
      <c r="BX54" s="249"/>
      <c r="BY54" s="244"/>
      <c r="BZ54" s="247"/>
      <c r="CA54" s="248">
        <f t="shared" si="25"/>
        <v>0</v>
      </c>
      <c r="CC54" s="231"/>
      <c r="CE54" s="183"/>
      <c r="CG54" s="188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7">
        <f t="shared" si="38"/>
        <v>0</v>
      </c>
      <c r="DA54" s="183"/>
      <c r="DC54" s="188"/>
      <c r="DD54" s="185"/>
      <c r="DE54" s="185"/>
      <c r="DF54" s="185"/>
      <c r="DG54" s="185"/>
      <c r="DH54" s="185"/>
      <c r="DI54" s="185"/>
      <c r="DJ54" s="185"/>
      <c r="DK54" s="185"/>
      <c r="DL54" s="185"/>
      <c r="DM54" s="188"/>
      <c r="DN54" s="188"/>
      <c r="DO54" s="188"/>
      <c r="DP54" s="188"/>
      <c r="DQ54" s="188"/>
      <c r="DR54" s="188"/>
      <c r="DS54" s="185"/>
      <c r="DT54" s="187">
        <f t="shared" si="41"/>
        <v>0</v>
      </c>
      <c r="DU54" s="105"/>
      <c r="DW54" s="106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8"/>
      <c r="EL54" s="108"/>
      <c r="EM54" s="108"/>
      <c r="EN54" s="109">
        <f t="shared" si="21"/>
        <v>0</v>
      </c>
      <c r="EP54" s="9"/>
      <c r="ER54" s="105"/>
      <c r="ET54" s="215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7"/>
      <c r="FJ54" s="218"/>
      <c r="FK54" s="129"/>
      <c r="FM54" s="9"/>
      <c r="FO54" s="105"/>
      <c r="FQ54" s="215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8"/>
      <c r="GH54" s="129"/>
      <c r="GJ54" s="99"/>
    </row>
    <row r="55" spans="2:192" x14ac:dyDescent="0.25">
      <c r="B55" s="22"/>
      <c r="C55" s="22"/>
      <c r="D55" s="22"/>
      <c r="E55" s="12"/>
      <c r="G55" s="9"/>
      <c r="I55" s="258" t="s">
        <v>132</v>
      </c>
      <c r="J55" s="291" t="s">
        <v>119</v>
      </c>
      <c r="K55" s="292"/>
      <c r="L55" s="292"/>
      <c r="M55" s="292"/>
      <c r="N55" s="292"/>
      <c r="O55" s="293"/>
      <c r="P55" s="213" t="s">
        <v>122</v>
      </c>
      <c r="Q55" s="214"/>
      <c r="S55" s="9"/>
      <c r="U55" s="105"/>
      <c r="W55" s="15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8"/>
      <c r="AL55" s="108"/>
      <c r="AM55" s="108"/>
      <c r="AN55" s="109">
        <f t="shared" si="13"/>
        <v>0</v>
      </c>
      <c r="AP55" s="9"/>
      <c r="AR55" s="105"/>
      <c r="AT55" s="106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8"/>
      <c r="BI55" s="108"/>
      <c r="BJ55" s="108"/>
      <c r="BK55" s="109">
        <f t="shared" si="35"/>
        <v>0</v>
      </c>
      <c r="BL55" s="220"/>
      <c r="BM55" s="222"/>
      <c r="BN55" s="220"/>
      <c r="BO55" s="210"/>
      <c r="BP55" s="249"/>
      <c r="BQ55" s="244"/>
      <c r="BR55" s="247"/>
      <c r="BS55" s="248">
        <f t="shared" si="24"/>
        <v>0</v>
      </c>
      <c r="BT55" s="220"/>
      <c r="BU55" s="222"/>
      <c r="BV55" s="220"/>
      <c r="BW55" s="210"/>
      <c r="BX55" s="249"/>
      <c r="BY55" s="244"/>
      <c r="BZ55" s="247"/>
      <c r="CA55" s="248">
        <f t="shared" si="25"/>
        <v>0</v>
      </c>
      <c r="CC55" s="231"/>
      <c r="CE55" s="183"/>
      <c r="CG55" s="188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6"/>
      <c r="CV55" s="186"/>
      <c r="CW55" s="186"/>
      <c r="CX55" s="187">
        <f t="shared" si="38"/>
        <v>0</v>
      </c>
      <c r="DA55" s="183"/>
      <c r="DC55" s="188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6"/>
      <c r="DR55" s="186"/>
      <c r="DS55" s="186"/>
      <c r="DT55" s="187">
        <f t="shared" si="41"/>
        <v>0</v>
      </c>
      <c r="DU55" s="105"/>
      <c r="DW55" s="106"/>
      <c r="DX55" s="107"/>
      <c r="DY55" s="107"/>
      <c r="DZ55" s="107"/>
      <c r="EA55" s="107"/>
      <c r="EB55" s="107"/>
      <c r="EC55" s="107"/>
      <c r="ED55" s="107"/>
      <c r="EE55" s="107"/>
      <c r="EF55" s="107"/>
      <c r="EG55" s="107"/>
      <c r="EH55" s="107"/>
      <c r="EI55" s="107"/>
      <c r="EJ55" s="107"/>
      <c r="EK55" s="108"/>
      <c r="EL55" s="108"/>
      <c r="EM55" s="108"/>
      <c r="EN55" s="109">
        <f t="shared" si="21"/>
        <v>0</v>
      </c>
      <c r="EP55" s="9"/>
      <c r="ER55" s="105"/>
      <c r="ET55" s="215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7"/>
      <c r="FJ55" s="218"/>
      <c r="FK55" s="129"/>
      <c r="FM55" s="9"/>
      <c r="FO55" s="105"/>
      <c r="FQ55" s="215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8"/>
      <c r="GH55" s="129"/>
      <c r="GJ55" s="99"/>
    </row>
    <row r="56" spans="2:192" x14ac:dyDescent="0.25">
      <c r="B56" s="22"/>
      <c r="C56" s="22"/>
      <c r="D56" s="22"/>
      <c r="E56" s="12"/>
      <c r="G56" s="9"/>
      <c r="I56" s="258" t="s">
        <v>133</v>
      </c>
      <c r="J56" s="291" t="s">
        <v>135</v>
      </c>
      <c r="K56" s="292"/>
      <c r="L56" s="292"/>
      <c r="M56" s="292"/>
      <c r="N56" s="292"/>
      <c r="O56" s="293"/>
      <c r="P56" s="213" t="s">
        <v>122</v>
      </c>
      <c r="Q56" s="214"/>
      <c r="S56" s="9"/>
      <c r="U56" s="105"/>
      <c r="W56" s="15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8"/>
      <c r="AL56" s="108"/>
      <c r="AM56" s="108"/>
      <c r="AN56" s="109">
        <f t="shared" si="13"/>
        <v>0</v>
      </c>
      <c r="AP56" s="9"/>
      <c r="AR56" s="105"/>
      <c r="AT56" s="106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8"/>
      <c r="BI56" s="108"/>
      <c r="BJ56" s="108"/>
      <c r="BK56" s="109">
        <f t="shared" si="35"/>
        <v>0</v>
      </c>
      <c r="BL56" s="220"/>
      <c r="BM56" s="222"/>
      <c r="BN56" s="220"/>
      <c r="BO56" s="210"/>
      <c r="BP56" s="249"/>
      <c r="BQ56" s="244"/>
      <c r="BR56" s="247"/>
      <c r="BS56" s="248">
        <f t="shared" si="24"/>
        <v>0</v>
      </c>
      <c r="BT56" s="220"/>
      <c r="BU56" s="222"/>
      <c r="BV56" s="220"/>
      <c r="BW56" s="210"/>
      <c r="BX56" s="249"/>
      <c r="BY56" s="244"/>
      <c r="BZ56" s="247"/>
      <c r="CA56" s="248">
        <f t="shared" si="25"/>
        <v>0</v>
      </c>
      <c r="CC56" s="231"/>
      <c r="CE56" s="183"/>
      <c r="CG56" s="188"/>
      <c r="CH56" s="185"/>
      <c r="CI56" s="185"/>
      <c r="CJ56" s="185"/>
      <c r="CK56" s="185"/>
      <c r="CL56" s="185"/>
      <c r="CM56" s="185"/>
      <c r="CN56" s="185"/>
      <c r="CO56" s="185"/>
      <c r="CP56" s="185"/>
      <c r="CQ56" s="185"/>
      <c r="CR56" s="185"/>
      <c r="CS56" s="185"/>
      <c r="CT56" s="185"/>
      <c r="CU56" s="186"/>
      <c r="CV56" s="186"/>
      <c r="CW56" s="186"/>
      <c r="CX56" s="187">
        <f t="shared" si="38"/>
        <v>0</v>
      </c>
      <c r="DA56" s="183"/>
      <c r="DC56" s="188"/>
      <c r="DD56" s="185"/>
      <c r="DE56" s="185"/>
      <c r="DF56" s="185"/>
      <c r="DG56" s="185"/>
      <c r="DH56" s="185"/>
      <c r="DI56" s="185"/>
      <c r="DJ56" s="185"/>
      <c r="DK56" s="185"/>
      <c r="DL56" s="185"/>
      <c r="DM56" s="185"/>
      <c r="DN56" s="185"/>
      <c r="DO56" s="185"/>
      <c r="DP56" s="185"/>
      <c r="DQ56" s="186"/>
      <c r="DR56" s="186"/>
      <c r="DS56" s="186"/>
      <c r="DT56" s="187">
        <f t="shared" si="41"/>
        <v>0</v>
      </c>
      <c r="DU56" s="105"/>
      <c r="DW56" s="106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8"/>
      <c r="EL56" s="108"/>
      <c r="EM56" s="108"/>
      <c r="EN56" s="109">
        <f t="shared" si="21"/>
        <v>0</v>
      </c>
      <c r="EP56" s="9"/>
      <c r="ER56" s="105"/>
      <c r="ET56" s="215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7"/>
      <c r="FJ56" s="218"/>
      <c r="FK56" s="129"/>
      <c r="FM56" s="9"/>
      <c r="FO56" s="105"/>
      <c r="FQ56" s="215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8"/>
      <c r="GH56" s="129"/>
      <c r="GJ56" s="99"/>
    </row>
    <row r="57" spans="2:192" x14ac:dyDescent="0.25">
      <c r="B57" s="22"/>
      <c r="C57" s="22"/>
      <c r="D57" s="22"/>
      <c r="E57" s="12"/>
      <c r="G57" s="9"/>
      <c r="I57" s="119">
        <v>9</v>
      </c>
      <c r="J57" s="295" t="s">
        <v>126</v>
      </c>
      <c r="K57" s="296"/>
      <c r="L57" s="296"/>
      <c r="M57" s="296"/>
      <c r="N57" s="296"/>
      <c r="O57" s="297"/>
      <c r="P57" s="213" t="s">
        <v>123</v>
      </c>
      <c r="Q57" s="214"/>
      <c r="S57" s="9"/>
      <c r="U57" s="105"/>
      <c r="W57" s="15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8"/>
      <c r="AL57" s="108"/>
      <c r="AM57" s="108"/>
      <c r="AN57" s="109">
        <f t="shared" si="13"/>
        <v>0</v>
      </c>
      <c r="AP57" s="9"/>
      <c r="AR57" s="105"/>
      <c r="AT57" s="106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8"/>
      <c r="BI57" s="108"/>
      <c r="BJ57" s="108"/>
      <c r="BK57" s="109">
        <f t="shared" si="35"/>
        <v>0</v>
      </c>
      <c r="BL57" s="220"/>
      <c r="BM57" s="222"/>
      <c r="BN57" s="220"/>
      <c r="BO57" s="210"/>
      <c r="BP57" s="249"/>
      <c r="BQ57" s="244"/>
      <c r="BR57" s="247"/>
      <c r="BS57" s="248">
        <f t="shared" si="24"/>
        <v>0</v>
      </c>
      <c r="BT57" s="220"/>
      <c r="BU57" s="222"/>
      <c r="BV57" s="220"/>
      <c r="BW57" s="210"/>
      <c r="BX57" s="249"/>
      <c r="BY57" s="244"/>
      <c r="BZ57" s="247"/>
      <c r="CA57" s="248">
        <f t="shared" si="25"/>
        <v>0</v>
      </c>
      <c r="CC57" s="231"/>
      <c r="CE57" s="183"/>
      <c r="CG57" s="188"/>
      <c r="CH57" s="185"/>
      <c r="CI57" s="185"/>
      <c r="CJ57" s="185"/>
      <c r="CK57" s="185"/>
      <c r="CL57" s="185"/>
      <c r="CM57" s="185"/>
      <c r="CN57" s="185"/>
      <c r="CO57" s="185"/>
      <c r="CP57" s="185"/>
      <c r="CQ57" s="185"/>
      <c r="CR57" s="185"/>
      <c r="CS57" s="185"/>
      <c r="CT57" s="185"/>
      <c r="CU57" s="186"/>
      <c r="CV57" s="186"/>
      <c r="CW57" s="186"/>
      <c r="CX57" s="187">
        <f t="shared" si="38"/>
        <v>0</v>
      </c>
      <c r="DA57" s="183"/>
      <c r="DC57" s="188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6"/>
      <c r="DR57" s="186"/>
      <c r="DS57" s="186"/>
      <c r="DT57" s="187">
        <f t="shared" si="41"/>
        <v>0</v>
      </c>
      <c r="DU57" s="105"/>
      <c r="DW57" s="106"/>
      <c r="DX57" s="107"/>
      <c r="DY57" s="107"/>
      <c r="DZ57" s="107"/>
      <c r="EA57" s="107"/>
      <c r="EB57" s="107"/>
      <c r="EC57" s="107"/>
      <c r="ED57" s="107"/>
      <c r="EE57" s="107"/>
      <c r="EF57" s="107"/>
      <c r="EG57" s="107"/>
      <c r="EH57" s="107"/>
      <c r="EI57" s="107"/>
      <c r="EJ57" s="107"/>
      <c r="EK57" s="108"/>
      <c r="EL57" s="108"/>
      <c r="EM57" s="108"/>
      <c r="EN57" s="109"/>
      <c r="EP57" s="9"/>
      <c r="ER57" s="105"/>
      <c r="ET57" s="215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7"/>
      <c r="FJ57" s="218"/>
      <c r="FK57" s="129"/>
      <c r="FM57" s="9"/>
      <c r="FO57" s="105"/>
      <c r="FQ57" s="215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8"/>
      <c r="GH57" s="129"/>
      <c r="GJ57" s="99"/>
    </row>
    <row r="58" spans="2:192" x14ac:dyDescent="0.25">
      <c r="B58" s="22"/>
      <c r="C58" s="22"/>
      <c r="D58" s="22"/>
      <c r="E58" s="12"/>
      <c r="G58" s="9"/>
      <c r="I58" s="119">
        <v>10</v>
      </c>
      <c r="J58" s="295" t="s">
        <v>127</v>
      </c>
      <c r="K58" s="296"/>
      <c r="L58" s="296"/>
      <c r="M58" s="296"/>
      <c r="N58" s="296"/>
      <c r="O58" s="297"/>
      <c r="P58" s="213" t="s">
        <v>123</v>
      </c>
      <c r="Q58" s="214"/>
      <c r="S58" s="9"/>
      <c r="U58" s="105"/>
      <c r="W58" s="15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8"/>
      <c r="AL58" s="108"/>
      <c r="AM58" s="108"/>
      <c r="AN58" s="109">
        <f t="shared" si="13"/>
        <v>0</v>
      </c>
      <c r="AP58" s="9"/>
      <c r="AR58" s="105"/>
      <c r="AT58" s="106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8"/>
      <c r="BI58" s="108"/>
      <c r="BJ58" s="108"/>
      <c r="BK58" s="109">
        <f t="shared" si="35"/>
        <v>0</v>
      </c>
      <c r="BL58" s="220"/>
      <c r="BM58" s="222"/>
      <c r="BN58" s="220"/>
      <c r="BO58" s="210"/>
      <c r="BP58" s="249"/>
      <c r="BQ58" s="244"/>
      <c r="BR58" s="247"/>
      <c r="BS58" s="248">
        <f t="shared" si="24"/>
        <v>0</v>
      </c>
      <c r="BT58" s="220"/>
      <c r="BU58" s="222"/>
      <c r="BV58" s="220"/>
      <c r="BW58" s="210"/>
      <c r="BX58" s="249"/>
      <c r="BY58" s="244"/>
      <c r="BZ58" s="247"/>
      <c r="CA58" s="248">
        <f t="shared" si="25"/>
        <v>0</v>
      </c>
      <c r="CC58" s="231"/>
      <c r="CE58" s="183"/>
      <c r="CG58" s="188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6"/>
      <c r="CV58" s="186"/>
      <c r="CW58" s="186"/>
      <c r="CX58" s="187">
        <f t="shared" si="38"/>
        <v>0</v>
      </c>
      <c r="DA58" s="183"/>
      <c r="DC58" s="188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6"/>
      <c r="DR58" s="186"/>
      <c r="DS58" s="186"/>
      <c r="DT58" s="187">
        <f t="shared" si="41"/>
        <v>0</v>
      </c>
      <c r="DU58" s="105"/>
      <c r="DW58" s="106"/>
      <c r="DX58" s="107"/>
      <c r="DY58" s="107"/>
      <c r="DZ58" s="107"/>
      <c r="EA58" s="107"/>
      <c r="EB58" s="107"/>
      <c r="EC58" s="107"/>
      <c r="ED58" s="107"/>
      <c r="EE58" s="107"/>
      <c r="EF58" s="107"/>
      <c r="EG58" s="107"/>
      <c r="EH58" s="107"/>
      <c r="EI58" s="107"/>
      <c r="EJ58" s="107"/>
      <c r="EK58" s="108"/>
      <c r="EL58" s="108"/>
      <c r="EM58" s="108"/>
      <c r="EN58" s="109"/>
      <c r="EP58" s="9"/>
      <c r="ER58" s="105"/>
      <c r="ET58" s="215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7"/>
      <c r="FJ58" s="218"/>
      <c r="FK58" s="129"/>
      <c r="FM58" s="9"/>
      <c r="FO58" s="105"/>
      <c r="FQ58" s="215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8"/>
      <c r="GH58" s="129"/>
      <c r="GJ58" s="99"/>
    </row>
    <row r="59" spans="2:192" x14ac:dyDescent="0.25">
      <c r="B59" s="22"/>
      <c r="C59" s="22"/>
      <c r="D59" s="22"/>
      <c r="E59" s="12"/>
      <c r="G59" s="9"/>
      <c r="I59" s="119">
        <v>11</v>
      </c>
      <c r="J59" s="295" t="s">
        <v>120</v>
      </c>
      <c r="K59" s="296"/>
      <c r="L59" s="296"/>
      <c r="M59" s="296"/>
      <c r="N59" s="296"/>
      <c r="O59" s="297"/>
      <c r="P59" s="213" t="s">
        <v>124</v>
      </c>
      <c r="Q59" s="214"/>
      <c r="S59" s="9"/>
      <c r="U59" s="105"/>
      <c r="W59" s="15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8"/>
      <c r="AL59" s="108"/>
      <c r="AM59" s="108"/>
      <c r="AN59" s="109">
        <f t="shared" si="13"/>
        <v>0</v>
      </c>
      <c r="AP59" s="9"/>
      <c r="AR59" s="105"/>
      <c r="AT59" s="106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8"/>
      <c r="BI59" s="108"/>
      <c r="BJ59" s="108"/>
      <c r="BK59" s="109">
        <f t="shared" si="35"/>
        <v>0</v>
      </c>
      <c r="BL59" s="220"/>
      <c r="BM59" s="222"/>
      <c r="BN59" s="220"/>
      <c r="BO59" s="210"/>
      <c r="BP59" s="249"/>
      <c r="BQ59" s="244"/>
      <c r="BR59" s="247"/>
      <c r="BS59" s="248">
        <f t="shared" si="24"/>
        <v>0</v>
      </c>
      <c r="BT59" s="220"/>
      <c r="BU59" s="222"/>
      <c r="BV59" s="220"/>
      <c r="BW59" s="210"/>
      <c r="BX59" s="249"/>
      <c r="BY59" s="244"/>
      <c r="BZ59" s="247"/>
      <c r="CA59" s="248">
        <f t="shared" si="25"/>
        <v>0</v>
      </c>
      <c r="CC59" s="231"/>
      <c r="CE59" s="183"/>
      <c r="CG59" s="188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6"/>
      <c r="CV59" s="186"/>
      <c r="CW59" s="186"/>
      <c r="CX59" s="187">
        <f t="shared" si="38"/>
        <v>0</v>
      </c>
      <c r="DA59" s="183"/>
      <c r="DC59" s="188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6"/>
      <c r="DR59" s="186"/>
      <c r="DS59" s="186"/>
      <c r="DT59" s="187">
        <f t="shared" si="41"/>
        <v>0</v>
      </c>
      <c r="DU59" s="105"/>
      <c r="DW59" s="106"/>
      <c r="DX59" s="107"/>
      <c r="DY59" s="107"/>
      <c r="DZ59" s="107"/>
      <c r="EA59" s="107"/>
      <c r="EB59" s="107"/>
      <c r="EC59" s="107"/>
      <c r="ED59" s="107"/>
      <c r="EE59" s="107"/>
      <c r="EF59" s="107"/>
      <c r="EG59" s="107"/>
      <c r="EH59" s="107"/>
      <c r="EI59" s="107"/>
      <c r="EJ59" s="107"/>
      <c r="EK59" s="108"/>
      <c r="EL59" s="108"/>
      <c r="EM59" s="108"/>
      <c r="EN59" s="109"/>
      <c r="EP59" s="9"/>
      <c r="ER59" s="105"/>
      <c r="ET59" s="215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7"/>
      <c r="FJ59" s="218"/>
      <c r="FK59" s="129"/>
      <c r="FM59" s="9"/>
      <c r="FO59" s="105"/>
      <c r="FQ59" s="215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8"/>
      <c r="GH59" s="129"/>
      <c r="GJ59" s="99"/>
    </row>
    <row r="60" spans="2:192" x14ac:dyDescent="0.25">
      <c r="B60" s="22"/>
      <c r="C60" s="22"/>
      <c r="D60" s="22"/>
      <c r="E60" s="12"/>
      <c r="G60" s="9"/>
      <c r="I60" s="304" t="s">
        <v>138</v>
      </c>
      <c r="J60" s="305"/>
      <c r="K60" s="305"/>
      <c r="L60" s="305"/>
      <c r="M60" s="305"/>
      <c r="N60" s="305"/>
      <c r="O60" s="305"/>
      <c r="P60" s="305"/>
      <c r="Q60" s="306"/>
      <c r="S60" s="9"/>
      <c r="U60" s="105"/>
      <c r="W60" s="15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8"/>
      <c r="AL60" s="108"/>
      <c r="AM60" s="108"/>
      <c r="AN60" s="109">
        <f t="shared" si="13"/>
        <v>0</v>
      </c>
      <c r="AP60" s="9"/>
      <c r="AR60" s="105"/>
      <c r="AT60" s="106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8"/>
      <c r="BI60" s="108"/>
      <c r="BJ60" s="108"/>
      <c r="BK60" s="109">
        <f t="shared" si="35"/>
        <v>0</v>
      </c>
      <c r="BL60" s="220"/>
      <c r="BM60" s="222"/>
      <c r="BN60" s="220"/>
      <c r="BO60" s="210"/>
      <c r="BP60" s="249"/>
      <c r="BQ60" s="244"/>
      <c r="BR60" s="247"/>
      <c r="BS60" s="248">
        <f t="shared" si="24"/>
        <v>0</v>
      </c>
      <c r="BT60" s="220"/>
      <c r="BU60" s="222"/>
      <c r="BV60" s="220"/>
      <c r="BW60" s="210"/>
      <c r="BX60" s="249"/>
      <c r="BY60" s="244"/>
      <c r="BZ60" s="247"/>
      <c r="CA60" s="248">
        <f t="shared" si="25"/>
        <v>0</v>
      </c>
      <c r="CC60" s="231"/>
      <c r="CE60" s="183"/>
      <c r="CG60" s="188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6"/>
      <c r="CV60" s="186"/>
      <c r="CW60" s="186"/>
      <c r="CX60" s="187">
        <f t="shared" si="38"/>
        <v>0</v>
      </c>
      <c r="DA60" s="183"/>
      <c r="DC60" s="188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6"/>
      <c r="DR60" s="186"/>
      <c r="DS60" s="186"/>
      <c r="DT60" s="187">
        <f t="shared" si="41"/>
        <v>0</v>
      </c>
      <c r="DU60" s="105"/>
      <c r="DW60" s="106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8"/>
      <c r="EL60" s="108"/>
      <c r="EM60" s="108"/>
      <c r="EN60" s="109"/>
      <c r="EP60" s="9"/>
      <c r="ER60" s="105"/>
      <c r="ET60" s="215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7"/>
      <c r="FJ60" s="218"/>
      <c r="FK60" s="129"/>
      <c r="FM60" s="9"/>
      <c r="FO60" s="105"/>
      <c r="FQ60" s="215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8"/>
      <c r="GH60" s="129"/>
      <c r="GJ60" s="99"/>
    </row>
    <row r="61" spans="2:192" x14ac:dyDescent="0.25">
      <c r="B61" s="22"/>
      <c r="C61" s="22"/>
      <c r="D61" s="22"/>
      <c r="E61" s="12"/>
      <c r="G61" s="9"/>
      <c r="I61" s="260">
        <v>1</v>
      </c>
      <c r="J61" s="295" t="s">
        <v>144</v>
      </c>
      <c r="K61" s="296"/>
      <c r="L61" s="296"/>
      <c r="M61" s="296"/>
      <c r="N61" s="296"/>
      <c r="O61" s="297"/>
      <c r="P61" s="213" t="s">
        <v>61</v>
      </c>
      <c r="Q61" s="214"/>
      <c r="S61" s="9"/>
      <c r="U61" s="105"/>
      <c r="W61" s="157">
        <f>10*24</f>
        <v>240</v>
      </c>
      <c r="X61" s="107"/>
      <c r="Y61" s="107"/>
      <c r="Z61" s="107"/>
      <c r="AA61" s="107"/>
      <c r="AB61" s="107"/>
      <c r="AC61" s="107"/>
      <c r="AD61" s="107"/>
      <c r="AE61" s="107"/>
      <c r="AF61" s="107"/>
      <c r="AG61" s="107">
        <f>+AG10*24</f>
        <v>355.68</v>
      </c>
      <c r="AH61" s="107"/>
      <c r="AI61" s="107"/>
      <c r="AJ61" s="107"/>
      <c r="AK61" s="108"/>
      <c r="AL61" s="108"/>
      <c r="AM61" s="108"/>
      <c r="AN61" s="109">
        <f t="shared" si="13"/>
        <v>0</v>
      </c>
      <c r="AP61" s="9"/>
      <c r="AR61" s="105"/>
      <c r="AT61" s="106">
        <f>8*24</f>
        <v>192</v>
      </c>
      <c r="AU61" s="107"/>
      <c r="AV61" s="107"/>
      <c r="AW61" s="107"/>
      <c r="AX61" s="107"/>
      <c r="AY61" s="107"/>
      <c r="AZ61" s="107"/>
      <c r="BA61" s="107"/>
      <c r="BB61" s="107"/>
      <c r="BC61" s="107"/>
      <c r="BD61" s="107">
        <f>+BD10*24</f>
        <v>355.68</v>
      </c>
      <c r="BE61" s="107"/>
      <c r="BF61" s="107"/>
      <c r="BG61" s="107"/>
      <c r="BH61" s="108"/>
      <c r="BI61" s="108"/>
      <c r="BJ61" s="108"/>
      <c r="BK61" s="109">
        <f t="shared" si="35"/>
        <v>0</v>
      </c>
      <c r="BL61" s="220"/>
      <c r="BM61" s="222"/>
      <c r="BN61" s="220"/>
      <c r="BO61" s="210"/>
      <c r="BP61" s="249"/>
      <c r="BQ61" s="244">
        <f>3*24</f>
        <v>72</v>
      </c>
      <c r="BR61" s="247">
        <f>+BR10*24</f>
        <v>355.68</v>
      </c>
      <c r="BS61" s="248">
        <f t="shared" si="24"/>
        <v>0</v>
      </c>
      <c r="BT61" s="220"/>
      <c r="BU61" s="222"/>
      <c r="BV61" s="220"/>
      <c r="BW61" s="210"/>
      <c r="BX61" s="249"/>
      <c r="BY61" s="244">
        <f>3*24</f>
        <v>72</v>
      </c>
      <c r="BZ61" s="247">
        <f>+BZ10*24</f>
        <v>355.68</v>
      </c>
      <c r="CA61" s="248">
        <f t="shared" si="25"/>
        <v>0</v>
      </c>
      <c r="CC61" s="231"/>
      <c r="CE61" s="183"/>
      <c r="CG61" s="188">
        <f>14*24</f>
        <v>336</v>
      </c>
      <c r="CH61" s="185">
        <f>+CH10*24</f>
        <v>38.400000000000006</v>
      </c>
      <c r="CI61" s="185">
        <f t="shared" ref="CI61:CW61" si="48">+CI10*24</f>
        <v>53.04</v>
      </c>
      <c r="CJ61" s="185">
        <f t="shared" si="48"/>
        <v>66.960000000000008</v>
      </c>
      <c r="CK61" s="185">
        <f t="shared" si="48"/>
        <v>66.960000000000008</v>
      </c>
      <c r="CL61" s="185">
        <f t="shared" si="48"/>
        <v>111.60000000000001</v>
      </c>
      <c r="CM61" s="185">
        <f t="shared" si="48"/>
        <v>76.08</v>
      </c>
      <c r="CN61" s="185">
        <f t="shared" si="48"/>
        <v>175.92000000000002</v>
      </c>
      <c r="CO61" s="185">
        <f t="shared" si="48"/>
        <v>120</v>
      </c>
      <c r="CP61" s="185">
        <f t="shared" si="48"/>
        <v>108.24</v>
      </c>
      <c r="CQ61" s="185">
        <f t="shared" si="48"/>
        <v>0</v>
      </c>
      <c r="CR61" s="185">
        <f t="shared" si="48"/>
        <v>0</v>
      </c>
      <c r="CS61" s="185">
        <f t="shared" si="48"/>
        <v>0</v>
      </c>
      <c r="CT61" s="185">
        <f t="shared" si="48"/>
        <v>0</v>
      </c>
      <c r="CU61" s="185">
        <f t="shared" si="48"/>
        <v>0</v>
      </c>
      <c r="CV61" s="185">
        <f t="shared" si="48"/>
        <v>0</v>
      </c>
      <c r="CW61" s="185">
        <f t="shared" si="48"/>
        <v>168</v>
      </c>
      <c r="CX61" s="187">
        <f t="shared" si="38"/>
        <v>0</v>
      </c>
      <c r="DA61" s="183"/>
      <c r="DC61" s="188">
        <f>+DC10*24</f>
        <v>192</v>
      </c>
      <c r="DD61" s="185">
        <f>+DD10*24</f>
        <v>30.96</v>
      </c>
      <c r="DE61" s="185">
        <f t="shared" ref="DE61:DR61" si="49">+DE10*24</f>
        <v>50.16</v>
      </c>
      <c r="DF61" s="185">
        <f t="shared" si="49"/>
        <v>75.36</v>
      </c>
      <c r="DG61" s="185">
        <f t="shared" si="49"/>
        <v>96</v>
      </c>
      <c r="DH61" s="185">
        <f t="shared" si="49"/>
        <v>66</v>
      </c>
      <c r="DI61" s="185">
        <f t="shared" si="49"/>
        <v>65.52</v>
      </c>
      <c r="DJ61" s="185">
        <f t="shared" si="49"/>
        <v>262.32</v>
      </c>
      <c r="DK61" s="185">
        <f t="shared" si="49"/>
        <v>0</v>
      </c>
      <c r="DL61" s="185">
        <f t="shared" si="49"/>
        <v>96.72</v>
      </c>
      <c r="DM61" s="185">
        <f t="shared" si="49"/>
        <v>0</v>
      </c>
      <c r="DN61" s="185">
        <f t="shared" si="49"/>
        <v>0</v>
      </c>
      <c r="DO61" s="185">
        <f t="shared" si="49"/>
        <v>0</v>
      </c>
      <c r="DP61" s="185">
        <f t="shared" si="49"/>
        <v>0</v>
      </c>
      <c r="DQ61" s="185">
        <f t="shared" si="49"/>
        <v>0</v>
      </c>
      <c r="DR61" s="185">
        <f t="shared" si="49"/>
        <v>0</v>
      </c>
      <c r="DS61" s="185">
        <f>+(DS10+10)*24</f>
        <v>408</v>
      </c>
      <c r="DT61" s="187">
        <f t="shared" si="41"/>
        <v>0</v>
      </c>
      <c r="DU61" s="105"/>
      <c r="DW61" s="106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8"/>
      <c r="EL61" s="108"/>
      <c r="EM61" s="108"/>
      <c r="EN61" s="109"/>
      <c r="EP61" s="9"/>
      <c r="ER61" s="105"/>
      <c r="ET61" s="215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7"/>
      <c r="FJ61" s="218"/>
      <c r="FK61" s="129"/>
      <c r="FM61" s="9"/>
      <c r="FO61" s="105"/>
      <c r="FQ61" s="215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8"/>
      <c r="GH61" s="129"/>
      <c r="GJ61" s="99"/>
    </row>
    <row r="62" spans="2:192" x14ac:dyDescent="0.25">
      <c r="B62" s="22"/>
      <c r="C62" s="22"/>
      <c r="D62" s="22"/>
      <c r="E62" s="12"/>
      <c r="G62" s="9"/>
      <c r="I62" s="260">
        <v>2</v>
      </c>
      <c r="J62" s="295" t="s">
        <v>145</v>
      </c>
      <c r="K62" s="296"/>
      <c r="L62" s="296"/>
      <c r="M62" s="296"/>
      <c r="N62" s="296"/>
      <c r="O62" s="297"/>
      <c r="P62" s="213" t="s">
        <v>61</v>
      </c>
      <c r="Q62" s="214"/>
      <c r="S62" s="9"/>
      <c r="U62" s="105"/>
      <c r="W62" s="15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8"/>
      <c r="AL62" s="108"/>
      <c r="AM62" s="108"/>
      <c r="AN62" s="109">
        <f t="shared" si="13"/>
        <v>0</v>
      </c>
      <c r="AP62" s="9"/>
      <c r="AR62" s="105"/>
      <c r="AT62" s="106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8"/>
      <c r="BI62" s="108"/>
      <c r="BJ62" s="108"/>
      <c r="BK62" s="109">
        <f t="shared" si="35"/>
        <v>0</v>
      </c>
      <c r="BL62" s="220"/>
      <c r="BM62" s="222"/>
      <c r="BN62" s="220"/>
      <c r="BO62" s="210"/>
      <c r="BP62" s="249"/>
      <c r="BQ62" s="244"/>
      <c r="BR62" s="247"/>
      <c r="BS62" s="248">
        <f t="shared" si="24"/>
        <v>0</v>
      </c>
      <c r="BT62" s="220"/>
      <c r="BU62" s="222"/>
      <c r="BV62" s="220"/>
      <c r="BW62" s="210"/>
      <c r="BX62" s="249"/>
      <c r="BY62" s="244"/>
      <c r="BZ62" s="247"/>
      <c r="CA62" s="248">
        <f t="shared" si="25"/>
        <v>0</v>
      </c>
      <c r="CC62" s="231"/>
      <c r="CE62" s="183"/>
      <c r="CG62" s="188"/>
      <c r="CH62" s="185"/>
      <c r="CI62" s="185"/>
      <c r="CJ62" s="185"/>
      <c r="CK62" s="185"/>
      <c r="CL62" s="185"/>
      <c r="CM62" s="185"/>
      <c r="CN62" s="185"/>
      <c r="CO62" s="185"/>
      <c r="CP62" s="185"/>
      <c r="CQ62" s="185"/>
      <c r="CR62" s="185"/>
      <c r="CS62" s="185"/>
      <c r="CT62" s="185"/>
      <c r="CU62" s="186"/>
      <c r="CV62" s="186"/>
      <c r="CW62" s="186"/>
      <c r="CX62" s="187">
        <f t="shared" si="38"/>
        <v>0</v>
      </c>
      <c r="DA62" s="183"/>
      <c r="DC62" s="188"/>
      <c r="DD62" s="185"/>
      <c r="DE62" s="185"/>
      <c r="DF62" s="185"/>
      <c r="DG62" s="185"/>
      <c r="DH62" s="185"/>
      <c r="DI62" s="185"/>
      <c r="DJ62" s="185"/>
      <c r="DK62" s="185"/>
      <c r="DL62" s="185"/>
      <c r="DM62" s="185"/>
      <c r="DN62" s="185"/>
      <c r="DO62" s="185"/>
      <c r="DP62" s="185"/>
      <c r="DQ62" s="186"/>
      <c r="DR62" s="186"/>
      <c r="DS62" s="186"/>
      <c r="DT62" s="187">
        <f t="shared" si="41"/>
        <v>0</v>
      </c>
      <c r="DU62" s="105"/>
      <c r="DW62" s="106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8"/>
      <c r="EL62" s="108"/>
      <c r="EM62" s="108"/>
      <c r="EN62" s="109"/>
      <c r="EP62" s="9"/>
      <c r="ER62" s="105"/>
      <c r="ET62" s="215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7"/>
      <c r="FJ62" s="218"/>
      <c r="FK62" s="129"/>
      <c r="FM62" s="9"/>
      <c r="FO62" s="105"/>
      <c r="FQ62" s="215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8"/>
      <c r="GH62" s="129"/>
      <c r="GJ62" s="99"/>
    </row>
    <row r="63" spans="2:192" x14ac:dyDescent="0.25">
      <c r="B63" s="22"/>
      <c r="C63" s="22"/>
      <c r="D63" s="22"/>
      <c r="E63" s="12"/>
      <c r="G63" s="9"/>
      <c r="I63" s="260">
        <v>3</v>
      </c>
      <c r="J63" s="295" t="s">
        <v>146</v>
      </c>
      <c r="K63" s="296"/>
      <c r="L63" s="296"/>
      <c r="M63" s="296"/>
      <c r="N63" s="296"/>
      <c r="O63" s="297"/>
      <c r="P63" s="213" t="s">
        <v>61</v>
      </c>
      <c r="Q63" s="214"/>
      <c r="S63" s="9"/>
      <c r="U63" s="105"/>
      <c r="W63" s="15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8"/>
      <c r="AL63" s="108"/>
      <c r="AM63" s="108"/>
      <c r="AN63" s="109">
        <f t="shared" si="13"/>
        <v>0</v>
      </c>
      <c r="AP63" s="9"/>
      <c r="AR63" s="105"/>
      <c r="AT63" s="106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8"/>
      <c r="BI63" s="108"/>
      <c r="BJ63" s="108"/>
      <c r="BK63" s="109">
        <f t="shared" si="35"/>
        <v>0</v>
      </c>
      <c r="BL63" s="220"/>
      <c r="BM63" s="222"/>
      <c r="BN63" s="220"/>
      <c r="BO63" s="210"/>
      <c r="BP63" s="249"/>
      <c r="BQ63" s="244"/>
      <c r="BR63" s="247"/>
      <c r="BS63" s="248">
        <f t="shared" si="24"/>
        <v>0</v>
      </c>
      <c r="BT63" s="220"/>
      <c r="BU63" s="222"/>
      <c r="BV63" s="220"/>
      <c r="BW63" s="210"/>
      <c r="BX63" s="249"/>
      <c r="BY63" s="244"/>
      <c r="BZ63" s="247"/>
      <c r="CA63" s="248">
        <f t="shared" si="25"/>
        <v>0</v>
      </c>
      <c r="CC63" s="231"/>
      <c r="CE63" s="183"/>
      <c r="CG63" s="189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6"/>
      <c r="CV63" s="186"/>
      <c r="CW63" s="186"/>
      <c r="CX63" s="187">
        <f t="shared" si="38"/>
        <v>0</v>
      </c>
      <c r="DA63" s="183"/>
      <c r="DC63" s="188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6"/>
      <c r="DR63" s="186"/>
      <c r="DS63" s="186"/>
      <c r="DT63" s="187">
        <f t="shared" si="41"/>
        <v>0</v>
      </c>
      <c r="DU63" s="105"/>
      <c r="DW63" s="106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8"/>
      <c r="EL63" s="108"/>
      <c r="EM63" s="108"/>
      <c r="EN63" s="109"/>
      <c r="EP63" s="9"/>
      <c r="ER63" s="105"/>
      <c r="ET63" s="215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7"/>
      <c r="FJ63" s="218"/>
      <c r="FK63" s="129"/>
      <c r="FM63" s="9"/>
      <c r="FO63" s="105"/>
      <c r="FQ63" s="215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8"/>
      <c r="GH63" s="129"/>
      <c r="GJ63" s="99"/>
    </row>
    <row r="64" spans="2:192" x14ac:dyDescent="0.25">
      <c r="B64" s="22"/>
      <c r="C64" s="22"/>
      <c r="D64" s="22"/>
      <c r="E64" s="12"/>
      <c r="G64" s="9"/>
      <c r="I64" s="260">
        <v>4</v>
      </c>
      <c r="J64" s="295" t="s">
        <v>147</v>
      </c>
      <c r="K64" s="296"/>
      <c r="L64" s="296"/>
      <c r="M64" s="296"/>
      <c r="N64" s="296"/>
      <c r="O64" s="297"/>
      <c r="P64" s="213" t="s">
        <v>123</v>
      </c>
      <c r="Q64" s="214"/>
      <c r="S64" s="9"/>
      <c r="U64" s="105"/>
      <c r="W64" s="15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8"/>
      <c r="AL64" s="108"/>
      <c r="AM64" s="108"/>
      <c r="AN64" s="109">
        <f t="shared" si="13"/>
        <v>0</v>
      </c>
      <c r="AP64" s="9"/>
      <c r="AR64" s="105"/>
      <c r="AT64" s="106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8"/>
      <c r="BI64" s="108"/>
      <c r="BJ64" s="108"/>
      <c r="BK64" s="109">
        <f t="shared" si="35"/>
        <v>0</v>
      </c>
      <c r="BL64" s="220"/>
      <c r="BM64" s="222"/>
      <c r="BN64" s="220"/>
      <c r="BO64" s="210"/>
      <c r="BP64" s="249"/>
      <c r="BQ64" s="244"/>
      <c r="BR64" s="247"/>
      <c r="BS64" s="248">
        <f t="shared" si="24"/>
        <v>0</v>
      </c>
      <c r="BT64" s="220"/>
      <c r="BU64" s="222"/>
      <c r="BV64" s="220"/>
      <c r="BW64" s="210"/>
      <c r="BX64" s="249"/>
      <c r="BY64" s="244"/>
      <c r="BZ64" s="247"/>
      <c r="CA64" s="248">
        <f t="shared" si="25"/>
        <v>0</v>
      </c>
      <c r="CC64" s="231"/>
      <c r="CE64" s="183"/>
      <c r="CG64" s="189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6"/>
      <c r="CV64" s="186"/>
      <c r="CW64" s="186"/>
      <c r="CX64" s="187">
        <f t="shared" si="38"/>
        <v>0</v>
      </c>
      <c r="DA64" s="183"/>
      <c r="DC64" s="188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6"/>
      <c r="DR64" s="186"/>
      <c r="DS64" s="186"/>
      <c r="DT64" s="187">
        <f t="shared" si="41"/>
        <v>0</v>
      </c>
      <c r="DU64" s="105"/>
      <c r="DW64" s="106"/>
      <c r="DX64" s="107"/>
      <c r="DY64" s="107"/>
      <c r="DZ64" s="107"/>
      <c r="EA64" s="107"/>
      <c r="EB64" s="107"/>
      <c r="EC64" s="107"/>
      <c r="ED64" s="107"/>
      <c r="EE64" s="107"/>
      <c r="EF64" s="107"/>
      <c r="EG64" s="107"/>
      <c r="EH64" s="107"/>
      <c r="EI64" s="107"/>
      <c r="EJ64" s="107"/>
      <c r="EK64" s="108"/>
      <c r="EL64" s="108"/>
      <c r="EM64" s="108"/>
      <c r="EN64" s="109"/>
      <c r="EP64" s="9"/>
      <c r="ER64" s="105"/>
      <c r="ET64" s="215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7"/>
      <c r="FJ64" s="218"/>
      <c r="FK64" s="129"/>
      <c r="FM64" s="9"/>
      <c r="FO64" s="105"/>
      <c r="FQ64" s="215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8"/>
      <c r="GH64" s="129"/>
      <c r="GJ64" s="99"/>
    </row>
    <row r="65" spans="2:192" x14ac:dyDescent="0.25">
      <c r="B65" s="22"/>
      <c r="C65" s="22"/>
      <c r="D65" s="22"/>
      <c r="E65" s="12"/>
      <c r="G65" s="9"/>
      <c r="I65" s="260">
        <v>5</v>
      </c>
      <c r="J65" s="295" t="s">
        <v>148</v>
      </c>
      <c r="K65" s="296"/>
      <c r="L65" s="296"/>
      <c r="M65" s="296"/>
      <c r="N65" s="296"/>
      <c r="O65" s="297"/>
      <c r="P65" s="213" t="s">
        <v>151</v>
      </c>
      <c r="Q65" s="214"/>
      <c r="S65" s="9"/>
      <c r="U65" s="105"/>
      <c r="W65" s="15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8"/>
      <c r="AL65" s="108"/>
      <c r="AM65" s="108"/>
      <c r="AN65" s="109">
        <f t="shared" si="13"/>
        <v>0</v>
      </c>
      <c r="AP65" s="9"/>
      <c r="AR65" s="105"/>
      <c r="AT65" s="106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8"/>
      <c r="BI65" s="108"/>
      <c r="BJ65" s="108"/>
      <c r="BK65" s="109">
        <f t="shared" si="35"/>
        <v>0</v>
      </c>
      <c r="BL65" s="220"/>
      <c r="BM65" s="222"/>
      <c r="BN65" s="220"/>
      <c r="BO65" s="210"/>
      <c r="BP65" s="249"/>
      <c r="BQ65" s="244"/>
      <c r="BR65" s="247"/>
      <c r="BS65" s="248">
        <f t="shared" si="24"/>
        <v>0</v>
      </c>
      <c r="BT65" s="220"/>
      <c r="BU65" s="222"/>
      <c r="BV65" s="220"/>
      <c r="BW65" s="210"/>
      <c r="BX65" s="249"/>
      <c r="BY65" s="244"/>
      <c r="BZ65" s="247"/>
      <c r="CA65" s="248">
        <f t="shared" si="25"/>
        <v>0</v>
      </c>
      <c r="CC65" s="231"/>
      <c r="CE65" s="183"/>
      <c r="CG65" s="189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6"/>
      <c r="CV65" s="186"/>
      <c r="CW65" s="186"/>
      <c r="CX65" s="187">
        <f t="shared" si="38"/>
        <v>0</v>
      </c>
      <c r="DA65" s="183"/>
      <c r="DC65" s="188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6"/>
      <c r="DR65" s="186"/>
      <c r="DS65" s="186"/>
      <c r="DT65" s="187">
        <f t="shared" si="41"/>
        <v>0</v>
      </c>
      <c r="DU65" s="105"/>
      <c r="DW65" s="106"/>
      <c r="DX65" s="107"/>
      <c r="DY65" s="107"/>
      <c r="DZ65" s="107"/>
      <c r="EA65" s="107"/>
      <c r="EB65" s="107"/>
      <c r="EC65" s="107"/>
      <c r="ED65" s="107"/>
      <c r="EE65" s="107"/>
      <c r="EF65" s="107"/>
      <c r="EG65" s="107"/>
      <c r="EH65" s="107"/>
      <c r="EI65" s="107"/>
      <c r="EJ65" s="107"/>
      <c r="EK65" s="108"/>
      <c r="EL65" s="108"/>
      <c r="EM65" s="108"/>
      <c r="EN65" s="109"/>
      <c r="EP65" s="9"/>
      <c r="ER65" s="105"/>
      <c r="ET65" s="215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7"/>
      <c r="FJ65" s="218"/>
      <c r="FK65" s="129"/>
      <c r="FM65" s="9"/>
      <c r="FO65" s="105"/>
      <c r="FQ65" s="215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8"/>
      <c r="GH65" s="129"/>
      <c r="GJ65" s="99"/>
    </row>
    <row r="66" spans="2:192" x14ac:dyDescent="0.25">
      <c r="B66" s="22"/>
      <c r="C66" s="22"/>
      <c r="D66" s="22"/>
      <c r="E66" s="12"/>
      <c r="G66" s="9"/>
      <c r="I66" s="260">
        <v>6</v>
      </c>
      <c r="J66" s="295" t="s">
        <v>149</v>
      </c>
      <c r="K66" s="296"/>
      <c r="L66" s="296"/>
      <c r="M66" s="296"/>
      <c r="N66" s="296"/>
      <c r="O66" s="297"/>
      <c r="P66" s="213" t="s">
        <v>151</v>
      </c>
      <c r="Q66" s="214"/>
      <c r="S66" s="9"/>
      <c r="U66" s="105"/>
      <c r="W66" s="15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8"/>
      <c r="AL66" s="108"/>
      <c r="AM66" s="108"/>
      <c r="AN66" s="109">
        <f t="shared" si="13"/>
        <v>0</v>
      </c>
      <c r="AP66" s="9"/>
      <c r="AR66" s="105"/>
      <c r="AT66" s="106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8"/>
      <c r="BI66" s="108"/>
      <c r="BJ66" s="108"/>
      <c r="BK66" s="109">
        <f t="shared" si="35"/>
        <v>0</v>
      </c>
      <c r="BL66" s="220"/>
      <c r="BM66" s="222"/>
      <c r="BN66" s="220"/>
      <c r="BO66" s="210"/>
      <c r="BP66" s="249"/>
      <c r="BQ66" s="244"/>
      <c r="BR66" s="247"/>
      <c r="BS66" s="248">
        <f t="shared" si="24"/>
        <v>0</v>
      </c>
      <c r="BT66" s="220"/>
      <c r="BU66" s="222"/>
      <c r="BV66" s="220"/>
      <c r="BW66" s="210"/>
      <c r="BX66" s="249"/>
      <c r="BY66" s="244"/>
      <c r="BZ66" s="247"/>
      <c r="CA66" s="248">
        <f t="shared" si="25"/>
        <v>0</v>
      </c>
      <c r="CC66" s="231"/>
      <c r="CE66" s="183"/>
      <c r="CG66" s="189"/>
      <c r="CH66" s="185"/>
      <c r="CI66" s="185"/>
      <c r="CJ66" s="185"/>
      <c r="CK66" s="185"/>
      <c r="CL66" s="185"/>
      <c r="CM66" s="185"/>
      <c r="CN66" s="185"/>
      <c r="CO66" s="185"/>
      <c r="CP66" s="185"/>
      <c r="CQ66" s="185"/>
      <c r="CR66" s="185"/>
      <c r="CS66" s="185"/>
      <c r="CT66" s="185"/>
      <c r="CU66" s="186"/>
      <c r="CV66" s="186"/>
      <c r="CW66" s="186"/>
      <c r="CX66" s="187">
        <f t="shared" si="38"/>
        <v>0</v>
      </c>
      <c r="DA66" s="183"/>
      <c r="DC66" s="188"/>
      <c r="DD66" s="185"/>
      <c r="DE66" s="185"/>
      <c r="DF66" s="185"/>
      <c r="DG66" s="185"/>
      <c r="DH66" s="185"/>
      <c r="DI66" s="185"/>
      <c r="DJ66" s="185"/>
      <c r="DK66" s="185"/>
      <c r="DL66" s="185"/>
      <c r="DM66" s="185"/>
      <c r="DN66" s="185"/>
      <c r="DO66" s="185"/>
      <c r="DP66" s="185"/>
      <c r="DQ66" s="186"/>
      <c r="DR66" s="186"/>
      <c r="DS66" s="186"/>
      <c r="DT66" s="187">
        <f t="shared" si="41"/>
        <v>0</v>
      </c>
      <c r="DU66" s="105"/>
      <c r="DW66" s="106"/>
      <c r="DX66" s="107"/>
      <c r="DY66" s="107"/>
      <c r="DZ66" s="107"/>
      <c r="EA66" s="107"/>
      <c r="EB66" s="107"/>
      <c r="EC66" s="107"/>
      <c r="ED66" s="107"/>
      <c r="EE66" s="107"/>
      <c r="EF66" s="107"/>
      <c r="EG66" s="107"/>
      <c r="EH66" s="107"/>
      <c r="EI66" s="107"/>
      <c r="EJ66" s="107"/>
      <c r="EK66" s="108"/>
      <c r="EL66" s="108"/>
      <c r="EM66" s="108"/>
      <c r="EN66" s="109"/>
      <c r="EP66" s="9"/>
      <c r="ER66" s="105"/>
      <c r="ET66" s="215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7"/>
      <c r="FJ66" s="218"/>
      <c r="FK66" s="129"/>
      <c r="FM66" s="9"/>
      <c r="FO66" s="105"/>
      <c r="FQ66" s="215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8"/>
      <c r="GH66" s="129"/>
      <c r="GJ66" s="99"/>
    </row>
    <row r="67" spans="2:192" x14ac:dyDescent="0.25">
      <c r="B67" s="22"/>
      <c r="C67" s="22"/>
      <c r="D67" s="22"/>
      <c r="E67" s="12"/>
      <c r="G67" s="9"/>
      <c r="I67" s="260">
        <v>7</v>
      </c>
      <c r="J67" s="301" t="s">
        <v>115</v>
      </c>
      <c r="K67" s="302"/>
      <c r="L67" s="302"/>
      <c r="M67" s="302"/>
      <c r="N67" s="302"/>
      <c r="O67" s="303"/>
      <c r="P67" s="213"/>
      <c r="Q67" s="214"/>
      <c r="S67" s="9"/>
      <c r="U67" s="105"/>
      <c r="W67" s="15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8"/>
      <c r="AL67" s="108"/>
      <c r="AM67" s="108"/>
      <c r="AN67" s="109">
        <f t="shared" si="13"/>
        <v>0</v>
      </c>
      <c r="AP67" s="9"/>
      <c r="AR67" s="105"/>
      <c r="AT67" s="106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8"/>
      <c r="BI67" s="108"/>
      <c r="BJ67" s="108"/>
      <c r="BK67" s="109">
        <f t="shared" si="35"/>
        <v>0</v>
      </c>
      <c r="BL67" s="220"/>
      <c r="BM67" s="222"/>
      <c r="BN67" s="220"/>
      <c r="BO67" s="210"/>
      <c r="BP67" s="249"/>
      <c r="BQ67" s="244"/>
      <c r="BR67" s="247"/>
      <c r="BS67" s="248">
        <f t="shared" si="24"/>
        <v>0</v>
      </c>
      <c r="BT67" s="220"/>
      <c r="BU67" s="222"/>
      <c r="BV67" s="220"/>
      <c r="BW67" s="210"/>
      <c r="BX67" s="249"/>
      <c r="BY67" s="244"/>
      <c r="BZ67" s="247"/>
      <c r="CA67" s="248">
        <f t="shared" si="25"/>
        <v>0</v>
      </c>
      <c r="CC67" s="231"/>
      <c r="CE67" s="183"/>
      <c r="CG67" s="189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6"/>
      <c r="CV67" s="186"/>
      <c r="CW67" s="186"/>
      <c r="CX67" s="187">
        <f t="shared" si="38"/>
        <v>0</v>
      </c>
      <c r="DA67" s="183"/>
      <c r="DC67" s="188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6"/>
      <c r="DR67" s="186"/>
      <c r="DS67" s="186"/>
      <c r="DT67" s="187">
        <f t="shared" si="41"/>
        <v>0</v>
      </c>
      <c r="DU67" s="105"/>
      <c r="DW67" s="106"/>
      <c r="DX67" s="107"/>
      <c r="DY67" s="107"/>
      <c r="DZ67" s="107"/>
      <c r="EA67" s="107"/>
      <c r="EB67" s="107"/>
      <c r="EC67" s="107"/>
      <c r="ED67" s="107"/>
      <c r="EE67" s="107"/>
      <c r="EF67" s="107"/>
      <c r="EG67" s="107"/>
      <c r="EH67" s="107"/>
      <c r="EI67" s="107"/>
      <c r="EJ67" s="107"/>
      <c r="EK67" s="108"/>
      <c r="EL67" s="108"/>
      <c r="EM67" s="108"/>
      <c r="EN67" s="109"/>
      <c r="EP67" s="9"/>
      <c r="ER67" s="105"/>
      <c r="ET67" s="215"/>
      <c r="EU67" s="216"/>
      <c r="EV67" s="216"/>
      <c r="EW67" s="216"/>
      <c r="EX67" s="216"/>
      <c r="EY67" s="216"/>
      <c r="EZ67" s="216"/>
      <c r="FA67" s="216"/>
      <c r="FB67" s="216"/>
      <c r="FC67" s="216"/>
      <c r="FD67" s="216"/>
      <c r="FE67" s="216"/>
      <c r="FF67" s="216"/>
      <c r="FG67" s="216"/>
      <c r="FH67" s="216"/>
      <c r="FI67" s="217"/>
      <c r="FJ67" s="218"/>
      <c r="FK67" s="129"/>
      <c r="FM67" s="9"/>
      <c r="FO67" s="105"/>
      <c r="FQ67" s="215"/>
      <c r="FR67" s="216"/>
      <c r="FS67" s="216"/>
      <c r="FT67" s="216"/>
      <c r="FU67" s="216"/>
      <c r="FV67" s="216"/>
      <c r="FW67" s="216"/>
      <c r="FX67" s="216"/>
      <c r="FY67" s="216"/>
      <c r="FZ67" s="216"/>
      <c r="GA67" s="216"/>
      <c r="GB67" s="216"/>
      <c r="GC67" s="216"/>
      <c r="GD67" s="216"/>
      <c r="GE67" s="216"/>
      <c r="GF67" s="216"/>
      <c r="GG67" s="218"/>
      <c r="GH67" s="129"/>
      <c r="GJ67" s="99"/>
    </row>
    <row r="68" spans="2:192" x14ac:dyDescent="0.25">
      <c r="B68" s="22"/>
      <c r="C68" s="22"/>
      <c r="D68" s="22"/>
      <c r="E68" s="12"/>
      <c r="G68" s="9"/>
      <c r="I68" s="277" t="s">
        <v>152</v>
      </c>
      <c r="J68" s="298" t="s">
        <v>116</v>
      </c>
      <c r="K68" s="299"/>
      <c r="L68" s="299"/>
      <c r="M68" s="299"/>
      <c r="N68" s="299"/>
      <c r="O68" s="300"/>
      <c r="P68" s="213" t="s">
        <v>122</v>
      </c>
      <c r="Q68" s="214"/>
      <c r="S68" s="9"/>
      <c r="U68" s="105"/>
      <c r="W68" s="15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8"/>
      <c r="AL68" s="108"/>
      <c r="AM68" s="108"/>
      <c r="AN68" s="109">
        <f t="shared" si="13"/>
        <v>0</v>
      </c>
      <c r="AP68" s="9"/>
      <c r="AR68" s="105"/>
      <c r="AT68" s="106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8"/>
      <c r="BI68" s="108"/>
      <c r="BJ68" s="108"/>
      <c r="BK68" s="109">
        <f t="shared" si="35"/>
        <v>0</v>
      </c>
      <c r="BL68" s="220"/>
      <c r="BM68" s="222"/>
      <c r="BN68" s="220"/>
      <c r="BO68" s="210"/>
      <c r="BP68" s="249"/>
      <c r="BQ68" s="244"/>
      <c r="BR68" s="247"/>
      <c r="BS68" s="248">
        <f t="shared" si="24"/>
        <v>0</v>
      </c>
      <c r="BT68" s="220"/>
      <c r="BU68" s="222"/>
      <c r="BV68" s="220"/>
      <c r="BW68" s="210"/>
      <c r="BX68" s="249"/>
      <c r="BY68" s="244"/>
      <c r="BZ68" s="247"/>
      <c r="CA68" s="248">
        <f t="shared" si="25"/>
        <v>0</v>
      </c>
      <c r="CC68" s="231"/>
      <c r="CE68" s="183"/>
      <c r="CG68" s="189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6"/>
      <c r="CV68" s="186"/>
      <c r="CW68" s="186"/>
      <c r="CX68" s="187">
        <f t="shared" si="38"/>
        <v>0</v>
      </c>
      <c r="DA68" s="183"/>
      <c r="DC68" s="188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6"/>
      <c r="DR68" s="186"/>
      <c r="DS68" s="186"/>
      <c r="DT68" s="187">
        <f t="shared" si="41"/>
        <v>0</v>
      </c>
      <c r="DU68" s="105"/>
      <c r="DW68" s="106"/>
      <c r="DX68" s="107"/>
      <c r="DY68" s="107"/>
      <c r="DZ68" s="107"/>
      <c r="EA68" s="107"/>
      <c r="EB68" s="107"/>
      <c r="EC68" s="107"/>
      <c r="ED68" s="107"/>
      <c r="EE68" s="107"/>
      <c r="EF68" s="107"/>
      <c r="EG68" s="107"/>
      <c r="EH68" s="107"/>
      <c r="EI68" s="107"/>
      <c r="EJ68" s="107"/>
      <c r="EK68" s="108"/>
      <c r="EL68" s="108"/>
      <c r="EM68" s="108"/>
      <c r="EN68" s="109"/>
      <c r="EP68" s="9"/>
      <c r="ER68" s="105"/>
      <c r="ET68" s="215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7"/>
      <c r="FJ68" s="218"/>
      <c r="FK68" s="129"/>
      <c r="FM68" s="9"/>
      <c r="FO68" s="105"/>
      <c r="FQ68" s="215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8"/>
      <c r="GH68" s="129"/>
      <c r="GJ68" s="99"/>
    </row>
    <row r="69" spans="2:192" x14ac:dyDescent="0.25">
      <c r="B69" s="22"/>
      <c r="C69" s="22"/>
      <c r="D69" s="22"/>
      <c r="E69" s="12"/>
      <c r="G69" s="9"/>
      <c r="I69" s="277" t="s">
        <v>153</v>
      </c>
      <c r="J69" s="298" t="s">
        <v>117</v>
      </c>
      <c r="K69" s="299"/>
      <c r="L69" s="299"/>
      <c r="M69" s="299"/>
      <c r="N69" s="299"/>
      <c r="O69" s="300"/>
      <c r="P69" s="213" t="s">
        <v>122</v>
      </c>
      <c r="Q69" s="214"/>
      <c r="S69" s="9"/>
      <c r="U69" s="105"/>
      <c r="W69" s="15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8"/>
      <c r="AL69" s="108"/>
      <c r="AM69" s="108"/>
      <c r="AN69" s="109">
        <f t="shared" si="13"/>
        <v>0</v>
      </c>
      <c r="AP69" s="9"/>
      <c r="AR69" s="105"/>
      <c r="AT69" s="106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8"/>
      <c r="BI69" s="108"/>
      <c r="BJ69" s="108"/>
      <c r="BK69" s="109">
        <f t="shared" si="35"/>
        <v>0</v>
      </c>
      <c r="BL69" s="220"/>
      <c r="BM69" s="222"/>
      <c r="BN69" s="220"/>
      <c r="BO69" s="210"/>
      <c r="BP69" s="249"/>
      <c r="BQ69" s="244"/>
      <c r="BR69" s="247"/>
      <c r="BS69" s="248">
        <f t="shared" si="24"/>
        <v>0</v>
      </c>
      <c r="BT69" s="220"/>
      <c r="BU69" s="222"/>
      <c r="BV69" s="220"/>
      <c r="BW69" s="210"/>
      <c r="BX69" s="249"/>
      <c r="BY69" s="244"/>
      <c r="BZ69" s="247"/>
      <c r="CA69" s="248">
        <f t="shared" si="25"/>
        <v>0</v>
      </c>
      <c r="CC69" s="231"/>
      <c r="CE69" s="183"/>
      <c r="CG69" s="189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6"/>
      <c r="CV69" s="186"/>
      <c r="CW69" s="186"/>
      <c r="CX69" s="187">
        <f t="shared" si="38"/>
        <v>0</v>
      </c>
      <c r="DA69" s="183"/>
      <c r="DC69" s="188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6"/>
      <c r="DR69" s="186"/>
      <c r="DS69" s="186"/>
      <c r="DT69" s="187">
        <f t="shared" si="41"/>
        <v>0</v>
      </c>
      <c r="DU69" s="105"/>
      <c r="DW69" s="106"/>
      <c r="DX69" s="107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8"/>
      <c r="EL69" s="108"/>
      <c r="EM69" s="108"/>
      <c r="EN69" s="109"/>
      <c r="EP69" s="9"/>
      <c r="ER69" s="105"/>
      <c r="ET69" s="215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7"/>
      <c r="FJ69" s="218"/>
      <c r="FK69" s="129"/>
      <c r="FM69" s="9"/>
      <c r="FO69" s="105"/>
      <c r="FQ69" s="215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8"/>
      <c r="GH69" s="129"/>
      <c r="GJ69" s="99"/>
    </row>
    <row r="70" spans="2:192" x14ac:dyDescent="0.25">
      <c r="B70" s="22"/>
      <c r="C70" s="22"/>
      <c r="D70" s="22"/>
      <c r="E70" s="12"/>
      <c r="G70" s="9"/>
      <c r="I70" s="277" t="s">
        <v>154</v>
      </c>
      <c r="J70" s="298" t="s">
        <v>118</v>
      </c>
      <c r="K70" s="299"/>
      <c r="L70" s="299"/>
      <c r="M70" s="299"/>
      <c r="N70" s="299"/>
      <c r="O70" s="300"/>
      <c r="P70" s="213" t="s">
        <v>122</v>
      </c>
      <c r="Q70" s="214"/>
      <c r="S70" s="9"/>
      <c r="U70" s="105"/>
      <c r="W70" s="15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8"/>
      <c r="AL70" s="108"/>
      <c r="AM70" s="108"/>
      <c r="AN70" s="109">
        <f t="shared" si="13"/>
        <v>0</v>
      </c>
      <c r="AP70" s="9"/>
      <c r="AR70" s="105"/>
      <c r="AT70" s="106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8"/>
      <c r="BI70" s="108"/>
      <c r="BJ70" s="108"/>
      <c r="BK70" s="109">
        <f t="shared" si="35"/>
        <v>0</v>
      </c>
      <c r="BL70" s="220"/>
      <c r="BM70" s="222"/>
      <c r="BN70" s="220"/>
      <c r="BO70" s="210"/>
      <c r="BP70" s="249"/>
      <c r="BQ70" s="244"/>
      <c r="BR70" s="247"/>
      <c r="BS70" s="248">
        <f t="shared" si="24"/>
        <v>0</v>
      </c>
      <c r="BT70" s="220"/>
      <c r="BU70" s="222"/>
      <c r="BV70" s="220"/>
      <c r="BW70" s="210"/>
      <c r="BX70" s="249"/>
      <c r="BY70" s="244"/>
      <c r="BZ70" s="247"/>
      <c r="CA70" s="248">
        <f t="shared" si="25"/>
        <v>0</v>
      </c>
      <c r="CC70" s="231"/>
      <c r="CE70" s="183"/>
      <c r="CG70" s="189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6"/>
      <c r="CV70" s="186"/>
      <c r="CW70" s="186"/>
      <c r="CX70" s="187">
        <f t="shared" si="38"/>
        <v>0</v>
      </c>
      <c r="DA70" s="183"/>
      <c r="DC70" s="188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6"/>
      <c r="DR70" s="186"/>
      <c r="DS70" s="186"/>
      <c r="DT70" s="187">
        <f t="shared" si="41"/>
        <v>0</v>
      </c>
      <c r="DU70" s="105"/>
      <c r="DW70" s="106"/>
      <c r="DX70" s="107"/>
      <c r="DY70" s="107"/>
      <c r="DZ70" s="107"/>
      <c r="EA70" s="107"/>
      <c r="EB70" s="107"/>
      <c r="EC70" s="107"/>
      <c r="ED70" s="107"/>
      <c r="EE70" s="107"/>
      <c r="EF70" s="107"/>
      <c r="EG70" s="107"/>
      <c r="EH70" s="107"/>
      <c r="EI70" s="107"/>
      <c r="EJ70" s="107"/>
      <c r="EK70" s="108"/>
      <c r="EL70" s="108"/>
      <c r="EM70" s="108"/>
      <c r="EN70" s="109"/>
      <c r="EP70" s="9"/>
      <c r="ER70" s="105"/>
      <c r="ET70" s="215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7"/>
      <c r="FJ70" s="218"/>
      <c r="FK70" s="129"/>
      <c r="FM70" s="9"/>
      <c r="FO70" s="105"/>
      <c r="FQ70" s="215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8"/>
      <c r="GH70" s="129"/>
      <c r="GJ70" s="99"/>
    </row>
    <row r="71" spans="2:192" x14ac:dyDescent="0.25">
      <c r="B71" s="22"/>
      <c r="C71" s="22"/>
      <c r="D71" s="22"/>
      <c r="E71" s="12"/>
      <c r="G71" s="9"/>
      <c r="I71" s="277" t="s">
        <v>155</v>
      </c>
      <c r="J71" s="298" t="s">
        <v>150</v>
      </c>
      <c r="K71" s="299"/>
      <c r="L71" s="299"/>
      <c r="M71" s="299"/>
      <c r="N71" s="299"/>
      <c r="O71" s="300"/>
      <c r="P71" s="213" t="s">
        <v>122</v>
      </c>
      <c r="Q71" s="214"/>
      <c r="S71" s="9"/>
      <c r="U71" s="105"/>
      <c r="W71" s="15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8"/>
      <c r="AL71" s="108"/>
      <c r="AM71" s="108"/>
      <c r="AN71" s="109">
        <f t="shared" si="13"/>
        <v>0</v>
      </c>
      <c r="AP71" s="9"/>
      <c r="AR71" s="105"/>
      <c r="AT71" s="106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8"/>
      <c r="BI71" s="108"/>
      <c r="BJ71" s="108"/>
      <c r="BK71" s="109">
        <f t="shared" si="35"/>
        <v>0</v>
      </c>
      <c r="BL71" s="220"/>
      <c r="BM71" s="222"/>
      <c r="BN71" s="220"/>
      <c r="BO71" s="210"/>
      <c r="BP71" s="249"/>
      <c r="BQ71" s="244"/>
      <c r="BR71" s="247"/>
      <c r="BS71" s="248">
        <f t="shared" si="24"/>
        <v>0</v>
      </c>
      <c r="BT71" s="220"/>
      <c r="BU71" s="222"/>
      <c r="BV71" s="220"/>
      <c r="BW71" s="210"/>
      <c r="BX71" s="249"/>
      <c r="BY71" s="244"/>
      <c r="BZ71" s="247"/>
      <c r="CA71" s="248">
        <f t="shared" si="25"/>
        <v>0</v>
      </c>
      <c r="CC71" s="231"/>
      <c r="CE71" s="183"/>
      <c r="CG71" s="189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6"/>
      <c r="CV71" s="186"/>
      <c r="CW71" s="186"/>
      <c r="CX71" s="187">
        <f t="shared" si="38"/>
        <v>0</v>
      </c>
      <c r="DA71" s="183"/>
      <c r="DC71" s="188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6"/>
      <c r="DR71" s="186"/>
      <c r="DS71" s="186"/>
      <c r="DT71" s="187">
        <f t="shared" si="41"/>
        <v>0</v>
      </c>
      <c r="DU71" s="105"/>
      <c r="DW71" s="106"/>
      <c r="DX71" s="107"/>
      <c r="DY71" s="107"/>
      <c r="DZ71" s="107"/>
      <c r="EA71" s="107"/>
      <c r="EB71" s="107"/>
      <c r="EC71" s="107"/>
      <c r="ED71" s="107"/>
      <c r="EE71" s="107"/>
      <c r="EF71" s="107"/>
      <c r="EG71" s="107"/>
      <c r="EH71" s="107"/>
      <c r="EI71" s="107"/>
      <c r="EJ71" s="107"/>
      <c r="EK71" s="108"/>
      <c r="EL71" s="108"/>
      <c r="EM71" s="108"/>
      <c r="EN71" s="109"/>
      <c r="EP71" s="9"/>
      <c r="ER71" s="105"/>
      <c r="ET71" s="215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7"/>
      <c r="FJ71" s="218"/>
      <c r="FK71" s="129"/>
      <c r="FM71" s="9"/>
      <c r="FO71" s="105"/>
      <c r="FQ71" s="215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8"/>
      <c r="GH71" s="129"/>
      <c r="GJ71" s="99"/>
    </row>
    <row r="72" spans="2:192" x14ac:dyDescent="0.25">
      <c r="B72" s="22"/>
      <c r="C72" s="22"/>
      <c r="D72" s="22"/>
      <c r="E72" s="12"/>
      <c r="G72" s="9"/>
      <c r="I72" s="277" t="s">
        <v>156</v>
      </c>
      <c r="J72" s="298" t="s">
        <v>134</v>
      </c>
      <c r="K72" s="299"/>
      <c r="L72" s="299"/>
      <c r="M72" s="299"/>
      <c r="N72" s="299"/>
      <c r="O72" s="300"/>
      <c r="P72" s="213" t="s">
        <v>122</v>
      </c>
      <c r="Q72" s="214"/>
      <c r="S72" s="9"/>
      <c r="U72" s="105"/>
      <c r="W72" s="15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8"/>
      <c r="AL72" s="108"/>
      <c r="AM72" s="108"/>
      <c r="AN72" s="109">
        <f t="shared" si="13"/>
        <v>0</v>
      </c>
      <c r="AP72" s="9"/>
      <c r="AR72" s="105"/>
      <c r="AT72" s="106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8"/>
      <c r="BI72" s="108"/>
      <c r="BJ72" s="108"/>
      <c r="BK72" s="109">
        <f t="shared" si="35"/>
        <v>0</v>
      </c>
      <c r="BL72" s="220"/>
      <c r="BM72" s="222"/>
      <c r="BN72" s="220"/>
      <c r="BO72" s="210"/>
      <c r="BP72" s="249"/>
      <c r="BQ72" s="244"/>
      <c r="BR72" s="247"/>
      <c r="BS72" s="248">
        <f t="shared" si="24"/>
        <v>0</v>
      </c>
      <c r="BT72" s="220"/>
      <c r="BU72" s="222"/>
      <c r="BV72" s="220"/>
      <c r="BW72" s="210"/>
      <c r="BX72" s="249"/>
      <c r="BY72" s="244"/>
      <c r="BZ72" s="247"/>
      <c r="CA72" s="248">
        <f t="shared" si="25"/>
        <v>0</v>
      </c>
      <c r="CC72" s="231"/>
      <c r="CE72" s="183"/>
      <c r="CG72" s="189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  <c r="CU72" s="186"/>
      <c r="CV72" s="186"/>
      <c r="CW72" s="186"/>
      <c r="CX72" s="187">
        <f t="shared" si="38"/>
        <v>0</v>
      </c>
      <c r="DA72" s="183"/>
      <c r="DC72" s="188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6"/>
      <c r="DR72" s="186"/>
      <c r="DS72" s="186"/>
      <c r="DT72" s="187">
        <f t="shared" si="41"/>
        <v>0</v>
      </c>
      <c r="DU72" s="105"/>
      <c r="DW72" s="106"/>
      <c r="DX72" s="107"/>
      <c r="DY72" s="107"/>
      <c r="DZ72" s="107"/>
      <c r="EA72" s="107"/>
      <c r="EB72" s="107"/>
      <c r="EC72" s="107"/>
      <c r="ED72" s="107"/>
      <c r="EE72" s="107"/>
      <c r="EF72" s="107"/>
      <c r="EG72" s="107"/>
      <c r="EH72" s="107"/>
      <c r="EI72" s="107"/>
      <c r="EJ72" s="107"/>
      <c r="EK72" s="108"/>
      <c r="EL72" s="108"/>
      <c r="EM72" s="108"/>
      <c r="EN72" s="109"/>
      <c r="EP72" s="9"/>
      <c r="ER72" s="105"/>
      <c r="ET72" s="215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7"/>
      <c r="FJ72" s="218"/>
      <c r="FK72" s="129"/>
      <c r="FM72" s="9"/>
      <c r="FO72" s="105"/>
      <c r="FQ72" s="215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8"/>
      <c r="GH72" s="129"/>
      <c r="GJ72" s="99"/>
    </row>
    <row r="73" spans="2:192" x14ac:dyDescent="0.25">
      <c r="B73" s="22"/>
      <c r="C73" s="22" t="str">
        <f>IF(ISERROR(I73+1)=TRUE,I73,IF(I73="","",MAX(C$15:C40)+1))</f>
        <v>7.6</v>
      </c>
      <c r="D73" s="22" t="str">
        <f t="shared" si="43"/>
        <v/>
      </c>
      <c r="E73" s="12"/>
      <c r="G73" s="9"/>
      <c r="I73" s="278" t="s">
        <v>157</v>
      </c>
      <c r="J73" s="288" t="s">
        <v>135</v>
      </c>
      <c r="K73" s="289"/>
      <c r="L73" s="289"/>
      <c r="M73" s="289"/>
      <c r="N73" s="289"/>
      <c r="O73" s="290"/>
      <c r="P73" s="123" t="s">
        <v>122</v>
      </c>
      <c r="Q73" s="319"/>
      <c r="S73" s="9"/>
      <c r="U73" s="105"/>
      <c r="W73" s="15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8"/>
      <c r="AL73" s="108"/>
      <c r="AM73" s="108"/>
      <c r="AN73" s="109">
        <f t="shared" si="13"/>
        <v>0</v>
      </c>
      <c r="AP73" s="9"/>
      <c r="AR73" s="105"/>
      <c r="AT73" s="106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8"/>
      <c r="BI73" s="108"/>
      <c r="BJ73" s="108"/>
      <c r="BK73" s="109">
        <f t="shared" si="35"/>
        <v>0</v>
      </c>
      <c r="BL73" s="220"/>
      <c r="BM73" s="222"/>
      <c r="BN73" s="220"/>
      <c r="BO73" s="210"/>
      <c r="BP73" s="249"/>
      <c r="BQ73" s="244"/>
      <c r="BR73" s="247"/>
      <c r="BS73" s="248">
        <f t="shared" si="24"/>
        <v>0</v>
      </c>
      <c r="BT73" s="220"/>
      <c r="BU73" s="222"/>
      <c r="BV73" s="220"/>
      <c r="BW73" s="210"/>
      <c r="BX73" s="249"/>
      <c r="BY73" s="244"/>
      <c r="BZ73" s="247"/>
      <c r="CA73" s="248">
        <f t="shared" si="25"/>
        <v>0</v>
      </c>
      <c r="CC73" s="231"/>
      <c r="CE73" s="183"/>
      <c r="CG73" s="189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6"/>
      <c r="CV73" s="186"/>
      <c r="CW73" s="186"/>
      <c r="CX73" s="187">
        <f t="shared" si="38"/>
        <v>0</v>
      </c>
      <c r="DA73" s="183"/>
      <c r="DC73" s="188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6"/>
      <c r="DR73" s="186"/>
      <c r="DS73" s="186"/>
      <c r="DT73" s="187">
        <f t="shared" si="41"/>
        <v>0</v>
      </c>
      <c r="DU73" s="105"/>
      <c r="DW73" s="106"/>
      <c r="DX73" s="107"/>
      <c r="DY73" s="107"/>
      <c r="DZ73" s="107"/>
      <c r="EA73" s="107"/>
      <c r="EB73" s="107"/>
      <c r="EC73" s="107"/>
      <c r="ED73" s="107"/>
      <c r="EE73" s="107"/>
      <c r="EF73" s="107"/>
      <c r="EG73" s="107"/>
      <c r="EH73" s="107"/>
      <c r="EI73" s="107"/>
      <c r="EJ73" s="107"/>
      <c r="EK73" s="108"/>
      <c r="EL73" s="108"/>
      <c r="EM73" s="108"/>
      <c r="EN73" s="109">
        <f t="shared" si="21"/>
        <v>0</v>
      </c>
      <c r="EP73" s="9"/>
      <c r="ER73" s="105"/>
      <c r="ET73" s="160">
        <f>W73+AT73</f>
        <v>0</v>
      </c>
      <c r="EU73" s="135">
        <f>X73+AU73</f>
        <v>0</v>
      </c>
      <c r="EV73" s="135">
        <f>Y73+AV73</f>
        <v>0</v>
      </c>
      <c r="EW73" s="135">
        <f>Z73+AW73</f>
        <v>0</v>
      </c>
      <c r="EX73" s="135">
        <f>AA73+AX73</f>
        <v>0</v>
      </c>
      <c r="EY73" s="135">
        <f>AB73+AY73</f>
        <v>0</v>
      </c>
      <c r="EZ73" s="135">
        <f>AC73+AZ73</f>
        <v>0</v>
      </c>
      <c r="FA73" s="135">
        <f>AD73+BA73</f>
        <v>0</v>
      </c>
      <c r="FB73" s="135">
        <f>AE73+BB73</f>
        <v>0</v>
      </c>
      <c r="FC73" s="135">
        <f>AF73+BC73</f>
        <v>0</v>
      </c>
      <c r="FD73" s="135">
        <f>AG73+BD73</f>
        <v>0</v>
      </c>
      <c r="FE73" s="135">
        <f>AH73+BE73</f>
        <v>0</v>
      </c>
      <c r="FF73" s="135">
        <f>AI73+BF73</f>
        <v>0</v>
      </c>
      <c r="FG73" s="135">
        <f>AJ73+BG73</f>
        <v>0</v>
      </c>
      <c r="FH73" s="135">
        <f>AK73+BH73</f>
        <v>0</v>
      </c>
      <c r="FI73" s="136">
        <f>AL73+BI73</f>
        <v>0</v>
      </c>
      <c r="FJ73" s="137">
        <f>AM73+BJ73</f>
        <v>0</v>
      </c>
      <c r="FK73" s="129">
        <f t="shared" si="22"/>
        <v>0</v>
      </c>
      <c r="FM73" s="9"/>
      <c r="FO73" s="105"/>
      <c r="FQ73" s="160" t="e">
        <f>#REF!+DC73+CG73</f>
        <v>#REF!</v>
      </c>
      <c r="FR73" s="135" t="e">
        <f>#REF!+DD73+CH73</f>
        <v>#REF!</v>
      </c>
      <c r="FS73" s="135" t="e">
        <f>#REF!+DE73+CI73</f>
        <v>#REF!</v>
      </c>
      <c r="FT73" s="135" t="e">
        <f>#REF!+DF73+CJ73</f>
        <v>#REF!</v>
      </c>
      <c r="FU73" s="135" t="e">
        <f>#REF!+DG73+CK73</f>
        <v>#REF!</v>
      </c>
      <c r="FV73" s="135" t="e">
        <f>#REF!+DH73+CL73</f>
        <v>#REF!</v>
      </c>
      <c r="FW73" s="135" t="e">
        <f>#REF!+DI73+CM73</f>
        <v>#REF!</v>
      </c>
      <c r="FX73" s="135" t="e">
        <f>#REF!+DJ73+CN73</f>
        <v>#REF!</v>
      </c>
      <c r="FY73" s="135" t="e">
        <f>#REF!+DK73+CO73</f>
        <v>#REF!</v>
      </c>
      <c r="FZ73" s="135" t="e">
        <f>#REF!+DL73+CP73</f>
        <v>#REF!</v>
      </c>
      <c r="GA73" s="135" t="e">
        <f>#REF!+DM73+CQ73</f>
        <v>#REF!</v>
      </c>
      <c r="GB73" s="135" t="e">
        <f>#REF!+DN73+CR73</f>
        <v>#REF!</v>
      </c>
      <c r="GC73" s="135" t="e">
        <f>#REF!+DO73+CS73</f>
        <v>#REF!</v>
      </c>
      <c r="GD73" s="135" t="e">
        <f>#REF!+DP73+CT73</f>
        <v>#REF!</v>
      </c>
      <c r="GE73" s="135" t="e">
        <f>#REF!+DQ73+CU73</f>
        <v>#REF!</v>
      </c>
      <c r="GF73" s="135" t="e">
        <f>#REF!+DR73+CV73</f>
        <v>#REF!</v>
      </c>
      <c r="GG73" s="137" t="e">
        <f>#REF!+DS73+CW73</f>
        <v>#REF!</v>
      </c>
      <c r="GH73" s="129" t="e">
        <f t="shared" si="23"/>
        <v>#REF!</v>
      </c>
      <c r="GJ73" s="99" t="e">
        <f t="shared" si="26"/>
        <v>#REF!</v>
      </c>
    </row>
    <row r="74" spans="2:192" x14ac:dyDescent="0.25">
      <c r="G74" s="9"/>
      <c r="S74" s="9"/>
      <c r="U74" s="83" t="s">
        <v>58</v>
      </c>
      <c r="W74" s="40">
        <f t="shared" ref="W74:AM74" si="50">SUMPRODUCT(W$18:W$73,$Q$18:$Q$73)</f>
        <v>0</v>
      </c>
      <c r="X74" s="40">
        <f t="shared" si="50"/>
        <v>0</v>
      </c>
      <c r="Y74" s="40">
        <f t="shared" si="50"/>
        <v>0</v>
      </c>
      <c r="Z74" s="40">
        <f t="shared" si="50"/>
        <v>0</v>
      </c>
      <c r="AA74" s="40">
        <f t="shared" si="50"/>
        <v>0</v>
      </c>
      <c r="AB74" s="40">
        <f t="shared" si="50"/>
        <v>0</v>
      </c>
      <c r="AC74" s="40">
        <f t="shared" si="50"/>
        <v>0</v>
      </c>
      <c r="AD74" s="40">
        <f t="shared" si="50"/>
        <v>0</v>
      </c>
      <c r="AE74" s="40">
        <f t="shared" si="50"/>
        <v>0</v>
      </c>
      <c r="AF74" s="40">
        <f t="shared" si="50"/>
        <v>0</v>
      </c>
      <c r="AG74" s="40">
        <f t="shared" si="50"/>
        <v>0</v>
      </c>
      <c r="AH74" s="40">
        <f t="shared" si="50"/>
        <v>0</v>
      </c>
      <c r="AI74" s="40">
        <f t="shared" si="50"/>
        <v>0</v>
      </c>
      <c r="AJ74" s="40">
        <f t="shared" si="50"/>
        <v>0</v>
      </c>
      <c r="AK74" s="40">
        <f t="shared" si="50"/>
        <v>0</v>
      </c>
      <c r="AL74" s="40">
        <f t="shared" si="50"/>
        <v>0</v>
      </c>
      <c r="AM74" s="40">
        <f t="shared" si="50"/>
        <v>0</v>
      </c>
      <c r="AN74" s="40">
        <f>SUM(W74:AM74)</f>
        <v>0</v>
      </c>
      <c r="AP74" s="9"/>
      <c r="AR74" s="83" t="s">
        <v>58</v>
      </c>
      <c r="AT74" s="40">
        <f t="shared" ref="AT74:BJ74" si="51">SUMPRODUCT(AT$18:AT$73,$Q$18:$Q$73)</f>
        <v>0</v>
      </c>
      <c r="AU74" s="40">
        <f t="shared" si="51"/>
        <v>0</v>
      </c>
      <c r="AV74" s="40">
        <f t="shared" si="51"/>
        <v>0</v>
      </c>
      <c r="AW74" s="40">
        <f t="shared" si="51"/>
        <v>0</v>
      </c>
      <c r="AX74" s="40">
        <f t="shared" si="51"/>
        <v>0</v>
      </c>
      <c r="AY74" s="40">
        <f t="shared" si="51"/>
        <v>0</v>
      </c>
      <c r="AZ74" s="40">
        <f t="shared" si="51"/>
        <v>0</v>
      </c>
      <c r="BA74" s="40">
        <f t="shared" si="51"/>
        <v>0</v>
      </c>
      <c r="BB74" s="40">
        <f t="shared" si="51"/>
        <v>0</v>
      </c>
      <c r="BC74" s="40">
        <f t="shared" si="51"/>
        <v>0</v>
      </c>
      <c r="BD74" s="40">
        <f t="shared" si="51"/>
        <v>0</v>
      </c>
      <c r="BE74" s="40">
        <f t="shared" si="51"/>
        <v>0</v>
      </c>
      <c r="BF74" s="40">
        <f t="shared" si="51"/>
        <v>0</v>
      </c>
      <c r="BG74" s="40">
        <f t="shared" si="51"/>
        <v>0</v>
      </c>
      <c r="BH74" s="40">
        <f t="shared" si="51"/>
        <v>0</v>
      </c>
      <c r="BI74" s="40">
        <f t="shared" si="51"/>
        <v>0</v>
      </c>
      <c r="BJ74" s="40">
        <f t="shared" si="51"/>
        <v>0</v>
      </c>
      <c r="BK74" s="40">
        <f>SUM(AT74:BJ74)</f>
        <v>0</v>
      </c>
      <c r="BL74" s="219"/>
      <c r="BM74" s="223"/>
      <c r="BN74" s="219"/>
      <c r="BO74" s="240" t="s">
        <v>58</v>
      </c>
      <c r="BP74" s="250"/>
      <c r="BQ74" s="242">
        <f>SUMPRODUCT(BQ$18:BQ$73,$Q$18:$Q$73)</f>
        <v>0</v>
      </c>
      <c r="BR74" s="242">
        <f>SUMPRODUCT(BR$18:BR$73,$Q$18:$Q$73)</f>
        <v>0</v>
      </c>
      <c r="BS74" s="242">
        <f>BQ74+BR74</f>
        <v>0</v>
      </c>
      <c r="BT74" s="219"/>
      <c r="BU74" s="223"/>
      <c r="BV74" s="219"/>
      <c r="BW74" s="240" t="s">
        <v>58</v>
      </c>
      <c r="BX74" s="250"/>
      <c r="BY74" s="242">
        <f>SUMPRODUCT(BY$18:BY$73,$Q$18:$Q$73)</f>
        <v>0</v>
      </c>
      <c r="BZ74" s="242">
        <f>SUMPRODUCT(BZ$18:BZ$73,$Q$18:$Q$73)</f>
        <v>0</v>
      </c>
      <c r="CA74" s="242">
        <f>BY74+BZ74</f>
        <v>0</v>
      </c>
      <c r="CC74" s="231"/>
      <c r="CE74" s="175" t="s">
        <v>58</v>
      </c>
      <c r="CG74" s="177">
        <f t="shared" ref="CG74:CW74" si="52">SUMPRODUCT(CG$18:CG$73,$Q$18:$Q$73)</f>
        <v>0</v>
      </c>
      <c r="CH74" s="177">
        <f t="shared" si="52"/>
        <v>0</v>
      </c>
      <c r="CI74" s="177">
        <f t="shared" si="52"/>
        <v>0</v>
      </c>
      <c r="CJ74" s="177">
        <f t="shared" si="52"/>
        <v>0</v>
      </c>
      <c r="CK74" s="177">
        <f t="shared" si="52"/>
        <v>0</v>
      </c>
      <c r="CL74" s="177">
        <f t="shared" si="52"/>
        <v>0</v>
      </c>
      <c r="CM74" s="177">
        <f t="shared" si="52"/>
        <v>0</v>
      </c>
      <c r="CN74" s="177">
        <f t="shared" si="52"/>
        <v>0</v>
      </c>
      <c r="CO74" s="177">
        <f t="shared" si="52"/>
        <v>0</v>
      </c>
      <c r="CP74" s="177">
        <f t="shared" si="52"/>
        <v>0</v>
      </c>
      <c r="CQ74" s="177">
        <f t="shared" si="52"/>
        <v>0</v>
      </c>
      <c r="CR74" s="177">
        <f t="shared" si="52"/>
        <v>0</v>
      </c>
      <c r="CS74" s="177">
        <f t="shared" si="52"/>
        <v>0</v>
      </c>
      <c r="CT74" s="177">
        <f t="shared" si="52"/>
        <v>0</v>
      </c>
      <c r="CU74" s="177">
        <f t="shared" si="52"/>
        <v>0</v>
      </c>
      <c r="CV74" s="177">
        <f t="shared" si="52"/>
        <v>0</v>
      </c>
      <c r="CW74" s="177">
        <f t="shared" si="52"/>
        <v>0</v>
      </c>
      <c r="CX74" s="177">
        <f>SUM(CG74:CW74)</f>
        <v>0</v>
      </c>
      <c r="DA74" s="175" t="s">
        <v>58</v>
      </c>
      <c r="DC74" s="177">
        <f t="shared" ref="DC74:DS74" si="53">SUMPRODUCT(DC$18:DC$73,$Q$18:$Q$73)</f>
        <v>0</v>
      </c>
      <c r="DD74" s="177">
        <f t="shared" si="53"/>
        <v>0</v>
      </c>
      <c r="DE74" s="177">
        <f t="shared" si="53"/>
        <v>0</v>
      </c>
      <c r="DF74" s="177">
        <f t="shared" si="53"/>
        <v>0</v>
      </c>
      <c r="DG74" s="177">
        <f t="shared" si="53"/>
        <v>0</v>
      </c>
      <c r="DH74" s="177">
        <f t="shared" si="53"/>
        <v>0</v>
      </c>
      <c r="DI74" s="177">
        <f t="shared" si="53"/>
        <v>0</v>
      </c>
      <c r="DJ74" s="177">
        <f t="shared" si="53"/>
        <v>0</v>
      </c>
      <c r="DK74" s="177">
        <f t="shared" si="53"/>
        <v>0</v>
      </c>
      <c r="DL74" s="177">
        <f t="shared" si="53"/>
        <v>0</v>
      </c>
      <c r="DM74" s="177">
        <f t="shared" si="53"/>
        <v>0</v>
      </c>
      <c r="DN74" s="177">
        <f t="shared" si="53"/>
        <v>0</v>
      </c>
      <c r="DO74" s="177">
        <f t="shared" si="53"/>
        <v>0</v>
      </c>
      <c r="DP74" s="177">
        <f t="shared" si="53"/>
        <v>0</v>
      </c>
      <c r="DQ74" s="177">
        <f t="shared" si="53"/>
        <v>0</v>
      </c>
      <c r="DR74" s="177">
        <f t="shared" si="53"/>
        <v>0</v>
      </c>
      <c r="DS74" s="177">
        <f t="shared" si="53"/>
        <v>0</v>
      </c>
      <c r="DT74" s="177">
        <f>SUM(DC74:DS74)</f>
        <v>0</v>
      </c>
      <c r="DU74" s="83" t="s">
        <v>58</v>
      </c>
      <c r="DW74" s="40">
        <f t="shared" ref="DW74:EM74" si="54">SUMPRODUCT(DW$18:DW$73,$Q$18:$Q$73)</f>
        <v>0</v>
      </c>
      <c r="DX74" s="40">
        <f t="shared" si="54"/>
        <v>0</v>
      </c>
      <c r="DY74" s="40">
        <f t="shared" si="54"/>
        <v>0</v>
      </c>
      <c r="DZ74" s="40">
        <f t="shared" si="54"/>
        <v>0</v>
      </c>
      <c r="EA74" s="40">
        <f t="shared" si="54"/>
        <v>0</v>
      </c>
      <c r="EB74" s="40">
        <f t="shared" si="54"/>
        <v>0</v>
      </c>
      <c r="EC74" s="40">
        <f t="shared" si="54"/>
        <v>0</v>
      </c>
      <c r="ED74" s="40">
        <f t="shared" si="54"/>
        <v>0</v>
      </c>
      <c r="EE74" s="40">
        <f t="shared" si="54"/>
        <v>0</v>
      </c>
      <c r="EF74" s="40">
        <f t="shared" si="54"/>
        <v>0</v>
      </c>
      <c r="EG74" s="40">
        <f t="shared" si="54"/>
        <v>0</v>
      </c>
      <c r="EH74" s="40">
        <f t="shared" si="54"/>
        <v>0</v>
      </c>
      <c r="EI74" s="40">
        <f t="shared" si="54"/>
        <v>0</v>
      </c>
      <c r="EJ74" s="40">
        <f t="shared" si="54"/>
        <v>0</v>
      </c>
      <c r="EK74" s="40">
        <f t="shared" si="54"/>
        <v>0</v>
      </c>
      <c r="EL74" s="40">
        <f t="shared" si="54"/>
        <v>0</v>
      </c>
      <c r="EM74" s="40">
        <f t="shared" si="54"/>
        <v>0</v>
      </c>
      <c r="EN74" s="40">
        <f>SUM(DW74:EM74)</f>
        <v>0</v>
      </c>
      <c r="EP74" s="9"/>
      <c r="ER74" s="83" t="s">
        <v>58</v>
      </c>
      <c r="ET74" s="110">
        <f t="shared" ref="ET74:FJ74" si="55">SUMPRODUCT(ET$18:ET$73,$Q$18:$Q$73)</f>
        <v>0</v>
      </c>
      <c r="EU74" s="130">
        <f t="shared" si="55"/>
        <v>0</v>
      </c>
      <c r="EV74" s="130">
        <f t="shared" si="55"/>
        <v>0</v>
      </c>
      <c r="EW74" s="130">
        <f t="shared" si="55"/>
        <v>0</v>
      </c>
      <c r="EX74" s="130">
        <f t="shared" si="55"/>
        <v>0</v>
      </c>
      <c r="EY74" s="130">
        <f t="shared" si="55"/>
        <v>0</v>
      </c>
      <c r="EZ74" s="130">
        <f t="shared" si="55"/>
        <v>0</v>
      </c>
      <c r="FA74" s="130">
        <f t="shared" si="55"/>
        <v>0</v>
      </c>
      <c r="FB74" s="130">
        <f t="shared" si="55"/>
        <v>0</v>
      </c>
      <c r="FC74" s="130">
        <f t="shared" si="55"/>
        <v>0</v>
      </c>
      <c r="FD74" s="130">
        <f t="shared" si="55"/>
        <v>0</v>
      </c>
      <c r="FE74" s="130">
        <f t="shared" si="55"/>
        <v>0</v>
      </c>
      <c r="FF74" s="130">
        <f t="shared" si="55"/>
        <v>0</v>
      </c>
      <c r="FG74" s="130">
        <f t="shared" si="55"/>
        <v>0</v>
      </c>
      <c r="FH74" s="130">
        <f t="shared" si="55"/>
        <v>0</v>
      </c>
      <c r="FI74" s="131">
        <f t="shared" si="55"/>
        <v>0</v>
      </c>
      <c r="FJ74" s="110">
        <f t="shared" si="55"/>
        <v>0</v>
      </c>
      <c r="FK74" s="40">
        <f>SUM(ET74:FJ74)</f>
        <v>0</v>
      </c>
      <c r="FM74" s="9"/>
      <c r="FO74" s="83" t="s">
        <v>58</v>
      </c>
      <c r="FQ74" s="110" t="e">
        <f t="shared" ref="FQ74:GG74" si="56">SUMPRODUCT(FQ$18:FQ$73,$Q$18:$Q$73)</f>
        <v>#REF!</v>
      </c>
      <c r="FR74" s="130" t="e">
        <f t="shared" si="56"/>
        <v>#REF!</v>
      </c>
      <c r="FS74" s="130" t="e">
        <f t="shared" si="56"/>
        <v>#REF!</v>
      </c>
      <c r="FT74" s="130" t="e">
        <f t="shared" si="56"/>
        <v>#REF!</v>
      </c>
      <c r="FU74" s="130" t="e">
        <f t="shared" si="56"/>
        <v>#REF!</v>
      </c>
      <c r="FV74" s="130" t="e">
        <f t="shared" si="56"/>
        <v>#REF!</v>
      </c>
      <c r="FW74" s="130" t="e">
        <f t="shared" si="56"/>
        <v>#REF!</v>
      </c>
      <c r="FX74" s="130" t="e">
        <f t="shared" si="56"/>
        <v>#REF!</v>
      </c>
      <c r="FY74" s="130" t="e">
        <f t="shared" si="56"/>
        <v>#REF!</v>
      </c>
      <c r="FZ74" s="130" t="e">
        <f t="shared" si="56"/>
        <v>#REF!</v>
      </c>
      <c r="GA74" s="130" t="e">
        <f t="shared" si="56"/>
        <v>#REF!</v>
      </c>
      <c r="GB74" s="130" t="e">
        <f t="shared" si="56"/>
        <v>#REF!</v>
      </c>
      <c r="GC74" s="130" t="e">
        <f t="shared" si="56"/>
        <v>#REF!</v>
      </c>
      <c r="GD74" s="130" t="e">
        <f t="shared" si="56"/>
        <v>#REF!</v>
      </c>
      <c r="GE74" s="130" t="e">
        <f t="shared" si="56"/>
        <v>#REF!</v>
      </c>
      <c r="GF74" s="131" t="e">
        <f t="shared" si="56"/>
        <v>#REF!</v>
      </c>
      <c r="GG74" s="110" t="e">
        <f t="shared" si="56"/>
        <v>#REF!</v>
      </c>
      <c r="GH74" s="40" t="e">
        <f>SUM(FQ74:GG74)</f>
        <v>#REF!</v>
      </c>
      <c r="GJ74" s="99" t="e">
        <f t="shared" si="26"/>
        <v>#REF!</v>
      </c>
    </row>
    <row r="75" spans="2:192" x14ac:dyDescent="0.25">
      <c r="G75" s="9"/>
      <c r="S75" s="9"/>
      <c r="AP75" s="9"/>
      <c r="BM75" s="224"/>
      <c r="BU75" s="224"/>
      <c r="CC75" s="231"/>
      <c r="EP75" s="9"/>
      <c r="ET75" s="99"/>
      <c r="FM75" s="9"/>
      <c r="FQ75" s="99"/>
    </row>
    <row r="76" spans="2:192" x14ac:dyDescent="0.25">
      <c r="G76" s="9"/>
      <c r="I76" s="41" t="s">
        <v>60</v>
      </c>
      <c r="J76" s="42"/>
      <c r="K76" s="42"/>
      <c r="L76" s="42"/>
      <c r="M76" s="42"/>
      <c r="N76" s="42"/>
      <c r="O76" s="42"/>
      <c r="P76" s="42"/>
      <c r="Q76" s="43"/>
      <c r="S76" s="9"/>
      <c r="AP76" s="9"/>
      <c r="BM76" s="224"/>
      <c r="BU76" s="224"/>
      <c r="CC76" s="231"/>
      <c r="EP76" s="9"/>
      <c r="FM76" s="9"/>
    </row>
    <row r="77" spans="2:192" x14ac:dyDescent="0.25">
      <c r="G77" s="9"/>
      <c r="I77" s="44" t="s">
        <v>79</v>
      </c>
      <c r="M77" s="124"/>
      <c r="N77" s="45" t="s">
        <v>80</v>
      </c>
      <c r="O77" s="124"/>
      <c r="P77" s="45" t="s">
        <v>80</v>
      </c>
      <c r="Q77" s="125"/>
      <c r="S77" s="9"/>
      <c r="AP77" s="9"/>
      <c r="BM77" s="224"/>
      <c r="BU77" s="224"/>
      <c r="CC77" s="231"/>
      <c r="EP77" s="9"/>
      <c r="FM77" s="9"/>
    </row>
    <row r="78" spans="2:192" x14ac:dyDescent="0.25">
      <c r="G78" s="9"/>
      <c r="I78" s="46" t="s">
        <v>60</v>
      </c>
      <c r="Q78" s="47"/>
      <c r="S78" s="9"/>
      <c r="AP78" s="9"/>
      <c r="BM78" s="224"/>
      <c r="BU78" s="224"/>
      <c r="CC78" s="231"/>
      <c r="EP78" s="9"/>
      <c r="FM78" s="9"/>
    </row>
    <row r="79" spans="2:192" x14ac:dyDescent="0.25">
      <c r="G79" s="9"/>
      <c r="I79" s="44" t="s">
        <v>81</v>
      </c>
      <c r="J79" s="48"/>
      <c r="K79" s="48"/>
      <c r="L79" s="48"/>
      <c r="M79" s="126">
        <f>+K6</f>
        <v>0</v>
      </c>
      <c r="N79" s="49"/>
      <c r="O79" s="49"/>
      <c r="P79" s="49"/>
      <c r="Q79" s="50"/>
      <c r="S79" s="9"/>
      <c r="AP79" s="9"/>
      <c r="BM79" s="224"/>
      <c r="BU79" s="224"/>
      <c r="CC79" s="231"/>
      <c r="EP79" s="9"/>
      <c r="FM79" s="9"/>
    </row>
    <row r="80" spans="2:192" x14ac:dyDescent="0.25">
      <c r="G80" s="9"/>
      <c r="I80" s="46" t="s">
        <v>60</v>
      </c>
      <c r="J80" s="48"/>
      <c r="K80" s="48"/>
      <c r="L80" s="48"/>
      <c r="M80" s="48"/>
      <c r="N80" s="48"/>
      <c r="O80" s="48"/>
      <c r="P80" s="48"/>
      <c r="Q80" s="51"/>
      <c r="S80" s="9"/>
      <c r="AP80" s="9"/>
      <c r="BM80" s="224"/>
      <c r="BU80" s="224"/>
      <c r="CC80" s="231"/>
      <c r="EP80" s="9"/>
      <c r="FM80" s="9"/>
    </row>
    <row r="81" spans="7:169" x14ac:dyDescent="0.25">
      <c r="G81" s="9"/>
      <c r="I81" s="44" t="s">
        <v>82</v>
      </c>
      <c r="J81" s="52"/>
      <c r="K81" s="52"/>
      <c r="L81" s="52"/>
      <c r="M81" s="127"/>
      <c r="N81" s="53"/>
      <c r="O81" s="53"/>
      <c r="P81" s="53"/>
      <c r="Q81" s="54"/>
      <c r="S81" s="9"/>
      <c r="AP81" s="9"/>
      <c r="BM81" s="224"/>
      <c r="BU81" s="224"/>
      <c r="CC81" s="231"/>
      <c r="EP81" s="9"/>
      <c r="FM81" s="9"/>
    </row>
    <row r="82" spans="7:169" x14ac:dyDescent="0.25">
      <c r="G82" s="9"/>
      <c r="I82" s="55" t="s">
        <v>83</v>
      </c>
      <c r="Q82" s="47"/>
      <c r="S82" s="9"/>
      <c r="AP82" s="9"/>
      <c r="BM82" s="224"/>
      <c r="BU82" s="224"/>
      <c r="CC82" s="231"/>
      <c r="EP82" s="9"/>
      <c r="FM82" s="9"/>
    </row>
    <row r="83" spans="7:169" x14ac:dyDescent="0.25">
      <c r="G83" s="9"/>
      <c r="I83" s="56" t="s">
        <v>60</v>
      </c>
      <c r="J83" s="57"/>
      <c r="K83" s="57"/>
      <c r="L83" s="57"/>
      <c r="M83" s="57"/>
      <c r="N83" s="57"/>
      <c r="O83" s="57"/>
      <c r="P83" s="57"/>
      <c r="Q83" s="58"/>
      <c r="S83" s="9"/>
      <c r="AP83" s="9"/>
      <c r="BM83" s="224"/>
      <c r="BU83" s="224"/>
      <c r="CC83" s="231"/>
      <c r="EP83" s="9"/>
      <c r="FM83" s="9"/>
    </row>
  </sheetData>
  <sheetProtection algorithmName="SHA-512" hashValue="8mo00CdTARKw4jEZed3IHQCSe+7xI6tqJteul2yVyBXf2wbwk0m3imGQjoGOOpH2z5rCB+bNoswEvgRuZAs2yA==" saltValue="pl6JsQvHjET4ot9Z75RkSg==" spinCount="100000" sheet="1" objects="1" scenarios="1"/>
  <mergeCells count="40">
    <mergeCell ref="J71:O71"/>
    <mergeCell ref="J72:O72"/>
    <mergeCell ref="J66:O66"/>
    <mergeCell ref="J67:O67"/>
    <mergeCell ref="J68:O68"/>
    <mergeCell ref="J69:O69"/>
    <mergeCell ref="J70:O70"/>
    <mergeCell ref="J61:O61"/>
    <mergeCell ref="J62:O62"/>
    <mergeCell ref="J63:O63"/>
    <mergeCell ref="J64:O64"/>
    <mergeCell ref="J65:O65"/>
    <mergeCell ref="J59:O59"/>
    <mergeCell ref="I60:Q60"/>
    <mergeCell ref="J19:O19"/>
    <mergeCell ref="J21:O21"/>
    <mergeCell ref="J23:O23"/>
    <mergeCell ref="J25:O25"/>
    <mergeCell ref="J27:O27"/>
    <mergeCell ref="I42:Q42"/>
    <mergeCell ref="J43:O43"/>
    <mergeCell ref="J44:O44"/>
    <mergeCell ref="J45:O45"/>
    <mergeCell ref="J46:O46"/>
    <mergeCell ref="J73:O73"/>
    <mergeCell ref="J54:O54"/>
    <mergeCell ref="BO3:BS3"/>
    <mergeCell ref="BW3:CA3"/>
    <mergeCell ref="K6:O6"/>
    <mergeCell ref="J57:O57"/>
    <mergeCell ref="J58:O58"/>
    <mergeCell ref="J52:O52"/>
    <mergeCell ref="J53:O53"/>
    <mergeCell ref="J55:O55"/>
    <mergeCell ref="J56:O56"/>
    <mergeCell ref="J47:O47"/>
    <mergeCell ref="J48:O48"/>
    <mergeCell ref="J49:O49"/>
    <mergeCell ref="J50:O50"/>
    <mergeCell ref="J51:O51"/>
  </mergeCells>
  <phoneticPr fontId="11" type="noConversion"/>
  <conditionalFormatting sqref="B3:E3 CG8:CO8 CR8:CV8 CW8:CW10 CG9:CV10 CE12:CX12 BY18:BZ73 BQ18:BR74 U74:V74 AN74 AR74:AS74 BK74:BP74 BS74:CA74 CE74:CF74 CX74 I76:P76 I77:O77 I78:P83 W18:AM74 AT18:BJ74 CG18:CW74 DA74:DB74 DW8:EM10 ET8:FJ10 FQ8:GG10 DA12:EN12 ER12:FK12 FO12:GH12 ET18:FJ73 DW18:EM74 DT74:DV74 EN74 ER74:FK74 FO74:GH74 DC18:DS74">
    <cfRule type="expression" dxfId="78" priority="247">
      <formula>AND($E3=1,B$1=1,B3&lt;&gt;"")</formula>
    </cfRule>
  </conditionalFormatting>
  <conditionalFormatting sqref="G14:AN14 Q18:R41 J20:P20 J21 P21 J22:P22 J23 P23 J24:P24 J25 P25 J26:P26 J27 P27 J28:P41 R42:R43 EP3:EP83 FM3:FM83 DU18:DV73 ER18:ES73 FO18:FP73 DU3:EN3 ER3:FK3 FO3:GH3 ET4:FG4 FQ4:GD4 DW4:EM6 FH4:FJ6 GE4:GG6 EN4:EN10 FK4:FK10 GH4:GH10 ER5:FG6 FO5:GD6 DU5:DV10 DW7:EE7 EH7:EM7 ET7:FB7 FE7:FJ7 FQ7:FY7 GB7:GG7 ER7:ES10 FO7:FP10 ER14:FK14 FO14:GH14 DA18:DB73 DA3:DR3 DS3:DS4 DT3:DT10 DC4:DR4 DC5:DS6 DA5:DB10 DC7:DK7 DM7:DS7 DA14:EN14">
    <cfRule type="expression" dxfId="77" priority="232">
      <formula>AND($D3=1,G$1=1,G3&lt;&gt;"")</formula>
    </cfRule>
  </conditionalFormatting>
  <conditionalFormatting sqref="I42">
    <cfRule type="expression" dxfId="76" priority="433">
      <formula>AND($D42=1,J$1=1,I42&lt;&gt;"")</formula>
    </cfRule>
  </conditionalFormatting>
  <conditionalFormatting sqref="I60">
    <cfRule type="expression" dxfId="75" priority="1">
      <formula>AND($D60=1,J$1=1,I60&lt;&gt;"")</formula>
    </cfRule>
  </conditionalFormatting>
  <conditionalFormatting sqref="J57:J59 P57:P59 P61 J61:J73">
    <cfRule type="expression" dxfId="74" priority="463">
      <formula>AND($D51=1,J$1=1,J57&lt;&gt;"")</formula>
    </cfRule>
  </conditionalFormatting>
  <conditionalFormatting sqref="P62:P63">
    <cfRule type="expression" dxfId="73" priority="475">
      <formula>AND($D54=1,P$1=1,P62&lt;&gt;"")</formula>
    </cfRule>
  </conditionalFormatting>
  <conditionalFormatting sqref="P64:P65">
    <cfRule type="expression" dxfId="72" priority="473">
      <formula>AND($D54=1,P$1=1,P64&lt;&gt;"")</formula>
    </cfRule>
  </conditionalFormatting>
  <conditionalFormatting sqref="P66:P69">
    <cfRule type="expression" dxfId="71" priority="471">
      <formula>AND($D54=1,P$1=1,P66&lt;&gt;"")</formula>
    </cfRule>
  </conditionalFormatting>
  <conditionalFormatting sqref="P70:P71">
    <cfRule type="expression" dxfId="70" priority="469">
      <formula>AND($D53=1,P$1=1,P70&lt;&gt;"")</formula>
    </cfRule>
  </conditionalFormatting>
  <conditionalFormatting sqref="P72">
    <cfRule type="expression" dxfId="69" priority="467">
      <formula>AND($D53=1,P$1=1,P72&lt;&gt;"")</formula>
    </cfRule>
  </conditionalFormatting>
  <conditionalFormatting sqref="P73">
    <cfRule type="expression" dxfId="68" priority="465">
      <formula>AND($D53=1,P$1=1,P73&lt;&gt;"")</formula>
    </cfRule>
  </conditionalFormatting>
  <conditionalFormatting sqref="P77">
    <cfRule type="expression" dxfId="67" priority="366">
      <formula>AND($E77=1,Q$1=1,P77&lt;&gt;"")</formula>
    </cfRule>
  </conditionalFormatting>
  <conditionalFormatting sqref="P43:Q43">
    <cfRule type="expression" dxfId="66" priority="4">
      <formula>AND($D43=1,P$1=1,P43&lt;&gt;"")</formula>
    </cfRule>
  </conditionalFormatting>
  <conditionalFormatting sqref="P44:R56">
    <cfRule type="expression" dxfId="65" priority="3">
      <formula>AND($D44=1,P$1=1,P44&lt;&gt;"")</formula>
    </cfRule>
  </conditionalFormatting>
  <conditionalFormatting sqref="U3:V3">
    <cfRule type="expression" dxfId="64" priority="246">
      <formula>AND($D3=1,U$1=1,U3&lt;&gt;"")</formula>
    </cfRule>
  </conditionalFormatting>
  <conditionalFormatting sqref="U5:V10">
    <cfRule type="expression" dxfId="63" priority="359">
      <formula>AND($D5=1,U$1=1,U5&lt;&gt;"")</formula>
    </cfRule>
  </conditionalFormatting>
  <conditionalFormatting sqref="U12:AN12">
    <cfRule type="expression" dxfId="62" priority="357">
      <formula>AND($E12=1,U$1=1,U12&lt;&gt;"")</formula>
    </cfRule>
  </conditionalFormatting>
  <conditionalFormatting sqref="W19:W21">
    <cfRule type="expression" dxfId="61" priority="354">
      <formula>W19=0</formula>
    </cfRule>
  </conditionalFormatting>
  <conditionalFormatting sqref="W8:AE8 AH8:AL8 AM8:AM10 AT8:BJ10 W9:AL10 AR12:BK12">
    <cfRule type="expression" dxfId="60" priority="363">
      <formula>AND($E8=1,W$1=1,W8&lt;&gt;"")</formula>
    </cfRule>
  </conditionalFormatting>
  <conditionalFormatting sqref="W3:AL6 AN3:AN10 BK3:BK10">
    <cfRule type="expression" dxfId="59" priority="251">
      <formula>AND($D3=1,W$1=1,W3&lt;&gt;"")</formula>
    </cfRule>
  </conditionalFormatting>
  <conditionalFormatting sqref="W8:AM10">
    <cfRule type="expression" dxfId="58" priority="318">
      <formula>W8=0</formula>
    </cfRule>
  </conditionalFormatting>
  <conditionalFormatting sqref="DW18:EM73 ET18:FJ73 BQ18:BR74 BY18:BZ74 W18:AM73 AT18:BJ73 CG18:CW73 DC18:DS73">
    <cfRule type="expression" dxfId="57" priority="327">
      <formula>W18=0</formula>
    </cfRule>
    <cfRule type="expression" dxfId="56" priority="328">
      <formula>0</formula>
    </cfRule>
  </conditionalFormatting>
  <conditionalFormatting sqref="AC7:AG7 CM7:CQ7 DI7:DL7 EC7:EG7 EZ7:FD7 FW7:GA7">
    <cfRule type="expression" dxfId="55" priority="368">
      <formula>AND($D7=1,AE$1=1,AC7&lt;&gt;"")</formula>
    </cfRule>
  </conditionalFormatting>
  <conditionalFormatting sqref="AC8:AG8 CM8:CQ8 Q76:Q83">
    <cfRule type="expression" dxfId="54" priority="367">
      <formula>AND($E8=1,S$1=1,Q8&lt;&gt;"")</formula>
    </cfRule>
  </conditionalFormatting>
  <conditionalFormatting sqref="AM3:AM7">
    <cfRule type="expression" dxfId="53" priority="239">
      <formula>AND($D3=1,AM$1=1,AM3&lt;&gt;"")</formula>
    </cfRule>
  </conditionalFormatting>
  <conditionalFormatting sqref="AP3:AP83 CB3:CC83 G15:G83 S15:S83 T18:V73 AR18:AS73 BO18:BO73 BW18:BW73 CE18:CF73 H20:H83 J43:J56 I43:I59 Q57:R59 R60 I61:I73 Q61:R73">
    <cfRule type="expression" dxfId="52" priority="10">
      <formula>AND($D3=1,G$1=1,G3&lt;&gt;"")</formula>
    </cfRule>
  </conditionalFormatting>
  <conditionalFormatting sqref="AR3:BI3">
    <cfRule type="expression" dxfId="51" priority="242">
      <formula>AND($D3=1,AR$1=1,AR3&lt;&gt;"")</formula>
    </cfRule>
  </conditionalFormatting>
  <conditionalFormatting sqref="AR14:BK14">
    <cfRule type="expression" dxfId="50" priority="233">
      <formula>AND($D14=1,AR$1=1,AR14&lt;&gt;"")</formula>
    </cfRule>
  </conditionalFormatting>
  <conditionalFormatting sqref="AT18:AT21">
    <cfRule type="expression" dxfId="49" priority="293">
      <formula>AT18=0</formula>
    </cfRule>
  </conditionalFormatting>
  <conditionalFormatting sqref="AT4:BI4">
    <cfRule type="expression" dxfId="48" priority="350">
      <formula>AND($D4=1,AT$1=1,AT4&lt;&gt;"")</formula>
    </cfRule>
  </conditionalFormatting>
  <conditionalFormatting sqref="AT5:BJ6 AR5:AS10 W7:AE7 AH7:AL7 AT7:BB7 BE7:BJ7 H15:R17 T15:T17 H18:P18 I18:I41 H19:J19 P19">
    <cfRule type="expression" dxfId="47" priority="364">
      <formula>AND($D5=1,H$1=1,H5&lt;&gt;"")</formula>
    </cfRule>
  </conditionalFormatting>
  <conditionalFormatting sqref="AT8:BJ10">
    <cfRule type="expression" dxfId="46" priority="313">
      <formula>AT8=0</formula>
    </cfRule>
  </conditionalFormatting>
  <conditionalFormatting sqref="AZ7:BD7">
    <cfRule type="expression" dxfId="45" priority="227">
      <formula>AND($D7=1,BB$1=1,AZ7&lt;&gt;"")</formula>
    </cfRule>
  </conditionalFormatting>
  <conditionalFormatting sqref="BJ3:BJ4">
    <cfRule type="expression" dxfId="44" priority="238">
      <formula>AND($D3=1,BJ$1=1,BJ3&lt;&gt;"")</formula>
    </cfRule>
  </conditionalFormatting>
  <conditionalFormatting sqref="BK18:BK27 AN18:AN73 BS18:BS73 CA18:CA73 CX18:CX73 BL22:BN27 BP22:BP73 BX22:BX73 BK28:BN73 DT18:DT73 EN18:EN73 FK18:FK73 GH18:GH73">
    <cfRule type="expression" dxfId="43" priority="322">
      <formula>AND($E18=1,AG$1=1,AN18&lt;&gt;"")</formula>
    </cfRule>
  </conditionalFormatting>
  <conditionalFormatting sqref="BO3">
    <cfRule type="expression" dxfId="42" priority="102">
      <formula>AND($D3=1,BO$1=1,BO3&lt;&gt;"")</formula>
    </cfRule>
  </conditionalFormatting>
  <conditionalFormatting sqref="BO5:BO10">
    <cfRule type="expression" dxfId="41" priority="98">
      <formula>AND($D5=1,BO$1=1,BO5&lt;&gt;"")</formula>
    </cfRule>
  </conditionalFormatting>
  <conditionalFormatting sqref="BO12">
    <cfRule type="expression" dxfId="40" priority="99">
      <formula>AND($E12=1,BO$1=1,BO12&lt;&gt;"")</formula>
    </cfRule>
  </conditionalFormatting>
  <conditionalFormatting sqref="BQ5:BQ7">
    <cfRule type="expression" dxfId="39" priority="92">
      <formula>AND($D5=1,BQ$1=1,BQ5&lt;&gt;"")</formula>
    </cfRule>
  </conditionalFormatting>
  <conditionalFormatting sqref="BQ8:BR9 DC8:DS10">
    <cfRule type="expression" dxfId="38" priority="88">
      <formula>BQ8=0</formula>
    </cfRule>
    <cfRule type="expression" dxfId="37" priority="89">
      <formula>AND($E8=1,BQ$1=1,BQ8&lt;&gt;"")</formula>
    </cfRule>
  </conditionalFormatting>
  <conditionalFormatting sqref="BQ10:BS10">
    <cfRule type="expression" dxfId="36" priority="86">
      <formula>BQ10=0</formula>
    </cfRule>
    <cfRule type="expression" dxfId="35" priority="87">
      <formula>AND($E10=1,BQ$1=1,BQ10&lt;&gt;"")</formula>
    </cfRule>
  </conditionalFormatting>
  <conditionalFormatting sqref="BQ12:BS12">
    <cfRule type="expression" dxfId="34" priority="13">
      <formula>AND($E12=1,BQ$1=1,BQ12&lt;&gt;"")</formula>
    </cfRule>
  </conditionalFormatting>
  <conditionalFormatting sqref="BR5:BR6">
    <cfRule type="expression" dxfId="33" priority="91">
      <formula>AND($D5=1,BR$1=1,BR5&lt;&gt;"")</formula>
    </cfRule>
  </conditionalFormatting>
  <conditionalFormatting sqref="BR7">
    <cfRule type="expression" dxfId="32" priority="96">
      <formula>AND($D7=1,BT$1=1,BR7&lt;&gt;"")</formula>
    </cfRule>
  </conditionalFormatting>
  <conditionalFormatting sqref="BS5:BS9">
    <cfRule type="expression" dxfId="31" priority="85">
      <formula>AND($D5=1,BS$1=1,BS5&lt;&gt;"")</formula>
    </cfRule>
  </conditionalFormatting>
  <conditionalFormatting sqref="BT22:BV73">
    <cfRule type="expression" dxfId="30" priority="395">
      <formula>AND($E22=1,BG$1=1,BT22&lt;&gt;"")</formula>
    </cfRule>
  </conditionalFormatting>
  <conditionalFormatting sqref="BW3">
    <cfRule type="expression" dxfId="29" priority="61">
      <formula>AND($D3=1,BW$1=1,BW3&lt;&gt;"")</formula>
    </cfRule>
  </conditionalFormatting>
  <conditionalFormatting sqref="BW5:BW10">
    <cfRule type="expression" dxfId="28" priority="58">
      <formula>AND($D5=1,BW$1=1,BW5&lt;&gt;"")</formula>
    </cfRule>
  </conditionalFormatting>
  <conditionalFormatting sqref="BW12">
    <cfRule type="expression" dxfId="27" priority="59">
      <formula>AND($E12=1,BW$1=1,BW12&lt;&gt;"")</formula>
    </cfRule>
  </conditionalFormatting>
  <conditionalFormatting sqref="BY5:BY7">
    <cfRule type="expression" dxfId="26" priority="53">
      <formula>AND($D5=1,BY$1=1,BY5&lt;&gt;"")</formula>
    </cfRule>
  </conditionalFormatting>
  <conditionalFormatting sqref="BY8:BZ10">
    <cfRule type="expression" dxfId="25" priority="47">
      <formula>BY8=0</formula>
    </cfRule>
    <cfRule type="expression" dxfId="24" priority="48">
      <formula>AND($E8=1,BY$1=1,BY8&lt;&gt;"")</formula>
    </cfRule>
  </conditionalFormatting>
  <conditionalFormatting sqref="BY12:CA12">
    <cfRule type="expression" dxfId="23" priority="11">
      <formula>AND($E12=1,BY$1=1,BY12&lt;&gt;"")</formula>
    </cfRule>
  </conditionalFormatting>
  <conditionalFormatting sqref="BZ5:BZ6">
    <cfRule type="expression" dxfId="22" priority="52">
      <formula>AND($D5=1,BZ$1=1,BZ5&lt;&gt;"")</formula>
    </cfRule>
  </conditionalFormatting>
  <conditionalFormatting sqref="BZ7">
    <cfRule type="expression" dxfId="21" priority="57">
      <formula>AND($D7=1,CB$1=1,BZ7&lt;&gt;"")</formula>
    </cfRule>
  </conditionalFormatting>
  <conditionalFormatting sqref="CA5:CA9">
    <cfRule type="expression" dxfId="20" priority="40">
      <formula>AND($D5=1,CA$1=1,CA5&lt;&gt;"")</formula>
    </cfRule>
  </conditionalFormatting>
  <conditionalFormatting sqref="CA10">
    <cfRule type="expression" dxfId="19" priority="38">
      <formula>CA10=0</formula>
    </cfRule>
    <cfRule type="expression" dxfId="18" priority="39">
      <formula>AND($E10=1,CA$1=1,CA10&lt;&gt;"")</formula>
    </cfRule>
  </conditionalFormatting>
  <conditionalFormatting sqref="CE3:CV3 CW3:CW4 CX3:CX10 G3:T13 CG4:CV4 CG5:CW6 CE5:CF10 CG7:CO7 CR7:CW7 CE14:CX14">
    <cfRule type="expression" dxfId="17" priority="234">
      <formula>AND($D3=1,G$1=1,G3&lt;&gt;"")</formula>
    </cfRule>
  </conditionalFormatting>
  <conditionalFormatting sqref="CG19:CG21">
    <cfRule type="expression" dxfId="16" priority="280">
      <formula>CG19=0</formula>
    </cfRule>
  </conditionalFormatting>
  <conditionalFormatting sqref="CG8:CW10">
    <cfRule type="expression" dxfId="15" priority="213">
      <formula>CG8=0</formula>
    </cfRule>
  </conditionalFormatting>
  <conditionalFormatting sqref="DC19:DC21">
    <cfRule type="expression" dxfId="14" priority="200">
      <formula>DC19=0</formula>
    </cfRule>
  </conditionalFormatting>
  <conditionalFormatting sqref="DW20:DW21">
    <cfRule type="expression" dxfId="13" priority="267">
      <formula>DW20=0</formula>
    </cfRule>
  </conditionalFormatting>
  <conditionalFormatting sqref="DW8:EM10">
    <cfRule type="expression" dxfId="12" priority="307">
      <formula>DW8=0</formula>
    </cfRule>
  </conditionalFormatting>
  <conditionalFormatting sqref="ET20:ET21">
    <cfRule type="expression" dxfId="11" priority="345">
      <formula>ET20=0</formula>
    </cfRule>
  </conditionalFormatting>
  <conditionalFormatting sqref="ET8:FG9 FI8:FI9">
    <cfRule type="expression" dxfId="10" priority="340">
      <formula>ET8=0</formula>
    </cfRule>
  </conditionalFormatting>
  <conditionalFormatting sqref="ET10:FI10">
    <cfRule type="expression" dxfId="9" priority="343">
      <formula>ET10=0</formula>
    </cfRule>
  </conditionalFormatting>
  <conditionalFormatting sqref="FH8:FH10">
    <cfRule type="expression" dxfId="8" priority="335">
      <formula>FH8=0</formula>
    </cfRule>
  </conditionalFormatting>
  <conditionalFormatting sqref="FJ8:FJ10">
    <cfRule type="expression" dxfId="7" priority="304">
      <formula>FJ8=0</formula>
    </cfRule>
  </conditionalFormatting>
  <conditionalFormatting sqref="FQ8:GD9 GF8:GF9">
    <cfRule type="expression" dxfId="6" priority="146">
      <formula>FQ8=0</formula>
    </cfRule>
  </conditionalFormatting>
  <conditionalFormatting sqref="FQ10:GG10">
    <cfRule type="expression" dxfId="5" priority="147">
      <formula>FQ10=0</formula>
    </cfRule>
  </conditionalFormatting>
  <conditionalFormatting sqref="FQ18:GG73">
    <cfRule type="expression" dxfId="4" priority="127">
      <formula>FQ18=0</formula>
    </cfRule>
    <cfRule type="expression" dxfId="3" priority="128">
      <formula>0</formula>
    </cfRule>
    <cfRule type="expression" dxfId="2" priority="129">
      <formula>AND($E18=1,FQ$1=1,FQ18&lt;&gt;"")</formula>
    </cfRule>
  </conditionalFormatting>
  <conditionalFormatting sqref="GE8:GE10">
    <cfRule type="expression" dxfId="1" priority="142">
      <formula>GE8=0</formula>
    </cfRule>
  </conditionalFormatting>
  <conditionalFormatting sqref="GG8:GG10">
    <cfRule type="expression" dxfId="0" priority="135">
      <formula>GG8=0</formula>
    </cfRule>
  </conditionalFormatting>
  <dataValidations count="3">
    <dataValidation type="list" allowBlank="1" showInputMessage="1" showErrorMessage="1" sqref="ES4 AS4 DV4 CF4 DB4 FP4" xr:uid="{5FE18BD8-826E-4F6C-B6DF-9E93F45B446F}">
      <formula1>$A$2:$A$17</formula1>
    </dataValidation>
    <dataValidation type="list" allowBlank="1" showInputMessage="1" showErrorMessage="1" sqref="P61:P73 P44:P50 P54:P59 P18:P41" xr:uid="{F11EB29F-C5A1-477D-A7FE-BBE95CA366E7}">
      <formula1>LISTA_UNIDAD_DE_MEDIDA</formula1>
    </dataValidation>
    <dataValidation type="decimal" operator="greaterThanOrEqual" allowBlank="1" showInputMessage="1" showErrorMessage="1" sqref="Q18:Q41 Q44:Q59 Q61:Q73" xr:uid="{D5CFD130-58BE-429B-9C8F-F1B56ACBC2A5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5631-0D84-4AEA-A5F9-AB164AE3F430}">
  <dimension ref="A2:O18"/>
  <sheetViews>
    <sheetView workbookViewId="0">
      <selection activeCell="F11" sqref="F11"/>
    </sheetView>
  </sheetViews>
  <sheetFormatPr baseColWidth="10" defaultColWidth="11.42578125" defaultRowHeight="15" x14ac:dyDescent="0.25"/>
  <cols>
    <col min="1" max="3" width="11.42578125" style="12"/>
    <col min="4" max="4" width="19.5703125" style="12" customWidth="1"/>
    <col min="5" max="5" width="1.85546875" style="12" customWidth="1"/>
    <col min="6" max="11" width="11.42578125" style="12"/>
    <col min="12" max="12" width="25.28515625" style="12" hidden="1" customWidth="1"/>
    <col min="13" max="13" width="18.5703125" style="12" hidden="1" customWidth="1"/>
    <col min="14" max="14" width="21.28515625" style="12" hidden="1" customWidth="1"/>
    <col min="15" max="15" width="13.85546875" style="12" bestFit="1" customWidth="1"/>
    <col min="16" max="16384" width="11.42578125" style="12"/>
  </cols>
  <sheetData>
    <row r="2" spans="1:15" x14ac:dyDescent="0.25">
      <c r="B2" s="5"/>
      <c r="C2" s="307" t="s">
        <v>84</v>
      </c>
      <c r="D2" s="307"/>
      <c r="E2" s="307"/>
      <c r="F2" s="307"/>
      <c r="G2" s="307"/>
      <c r="H2" s="5"/>
    </row>
    <row r="3" spans="1:15" ht="15.75" thickBot="1" x14ac:dyDescent="0.3">
      <c r="B3" s="5"/>
      <c r="C3" s="308" t="s">
        <v>85</v>
      </c>
      <c r="D3" s="308"/>
      <c r="E3" s="308"/>
      <c r="F3" s="308"/>
      <c r="G3" s="308"/>
      <c r="H3" s="5"/>
      <c r="L3" s="163" t="s">
        <v>86</v>
      </c>
      <c r="M3" s="163" t="s">
        <v>87</v>
      </c>
      <c r="N3" s="163" t="s">
        <v>88</v>
      </c>
    </row>
    <row r="4" spans="1:15" ht="15.75" thickTop="1" x14ac:dyDescent="0.25">
      <c r="B4" s="5"/>
      <c r="H4" s="5"/>
      <c r="L4" s="161" t="s">
        <v>89</v>
      </c>
      <c r="M4" s="161">
        <f>TARIFAS!FK10</f>
        <v>29.64</v>
      </c>
      <c r="N4" s="162" t="e">
        <f>M4*100%/(M4+M5)</f>
        <v>#REF!</v>
      </c>
    </row>
    <row r="5" spans="1:15" x14ac:dyDescent="0.25">
      <c r="B5" s="5"/>
      <c r="F5" s="87" t="s">
        <v>37</v>
      </c>
      <c r="H5" s="5"/>
      <c r="L5" s="161" t="s">
        <v>90</v>
      </c>
      <c r="M5" s="161" t="e">
        <f>+TARIFAS!GH10</f>
        <v>#REF!</v>
      </c>
      <c r="N5" s="162" t="e">
        <f>M5*100%/(M5+M4)</f>
        <v>#REF!</v>
      </c>
    </row>
    <row r="6" spans="1:15" ht="15.75" thickBot="1" x14ac:dyDescent="0.3">
      <c r="B6" s="5"/>
      <c r="D6" s="88" t="s">
        <v>91</v>
      </c>
      <c r="F6" s="89" t="s">
        <v>92</v>
      </c>
      <c r="H6" s="5"/>
    </row>
    <row r="7" spans="1:15" x14ac:dyDescent="0.25">
      <c r="B7" s="5"/>
      <c r="D7" s="12" t="s">
        <v>93</v>
      </c>
      <c r="F7" s="90">
        <f>TARIFAS!AN12</f>
        <v>0</v>
      </c>
      <c r="H7" s="5"/>
    </row>
    <row r="8" spans="1:15" x14ac:dyDescent="0.25">
      <c r="B8" s="5"/>
      <c r="D8" s="12" t="s">
        <v>94</v>
      </c>
      <c r="F8" s="90">
        <f>TARIFAS!BK12</f>
        <v>0</v>
      </c>
      <c r="H8" s="5"/>
    </row>
    <row r="9" spans="1:15" x14ac:dyDescent="0.25">
      <c r="B9" s="5"/>
      <c r="D9" s="198" t="s">
        <v>100</v>
      </c>
      <c r="F9" s="225">
        <f>+TARIFAS!BS12</f>
        <v>0</v>
      </c>
      <c r="H9" s="5"/>
      <c r="O9" s="115"/>
    </row>
    <row r="10" spans="1:15" x14ac:dyDescent="0.25">
      <c r="B10" s="5"/>
      <c r="D10" s="198" t="s">
        <v>101</v>
      </c>
      <c r="F10" s="225">
        <f>+TARIFAS!CA12</f>
        <v>0</v>
      </c>
      <c r="H10" s="5"/>
      <c r="O10" s="115"/>
    </row>
    <row r="11" spans="1:15" x14ac:dyDescent="0.25">
      <c r="B11" s="5"/>
      <c r="D11" s="197" t="s">
        <v>95</v>
      </c>
      <c r="F11" s="90">
        <f>+SUM(F7:F8)</f>
        <v>0</v>
      </c>
      <c r="H11" s="5"/>
    </row>
    <row r="12" spans="1:15" x14ac:dyDescent="0.25">
      <c r="B12" s="5"/>
      <c r="H12" s="5"/>
    </row>
    <row r="13" spans="1:15" x14ac:dyDescent="0.25">
      <c r="B13" s="5"/>
      <c r="C13" s="5"/>
      <c r="D13" s="5"/>
      <c r="E13" s="5"/>
      <c r="F13" s="5"/>
      <c r="G13" s="5"/>
      <c r="H13" s="5"/>
    </row>
    <row r="14" spans="1:15" x14ac:dyDescent="0.25">
      <c r="A14" s="279"/>
      <c r="B14" s="279"/>
      <c r="C14" s="279"/>
      <c r="D14" s="279"/>
      <c r="E14" s="279"/>
      <c r="F14" s="279"/>
      <c r="G14" s="279"/>
      <c r="H14" s="253"/>
    </row>
    <row r="15" spans="1:15" ht="45.95" customHeight="1" x14ac:dyDescent="0.25">
      <c r="A15" s="279"/>
      <c r="B15" s="309" t="s">
        <v>158</v>
      </c>
      <c r="C15" s="309"/>
      <c r="D15" s="309"/>
      <c r="E15" s="309"/>
      <c r="F15" s="309"/>
      <c r="G15" s="309"/>
      <c r="H15" s="309"/>
    </row>
    <row r="16" spans="1:15" x14ac:dyDescent="0.25">
      <c r="A16" s="279"/>
      <c r="B16" s="279"/>
      <c r="C16" s="279"/>
      <c r="D16" s="279"/>
      <c r="E16" s="279"/>
      <c r="F16" s="279"/>
      <c r="G16" s="279"/>
      <c r="H16" s="253"/>
    </row>
    <row r="17" spans="1:8" x14ac:dyDescent="0.25">
      <c r="A17" s="279"/>
      <c r="B17" s="279"/>
      <c r="C17" s="279"/>
      <c r="D17" s="279"/>
      <c r="E17" s="279"/>
      <c r="F17" s="279"/>
      <c r="G17" s="279"/>
      <c r="H17" s="253"/>
    </row>
    <row r="18" spans="1:8" x14ac:dyDescent="0.25">
      <c r="A18" s="279"/>
      <c r="B18" s="279"/>
      <c r="C18" s="279"/>
      <c r="D18" s="279"/>
      <c r="E18" s="279"/>
      <c r="F18" s="279"/>
      <c r="G18" s="279"/>
      <c r="H18" s="253"/>
    </row>
  </sheetData>
  <sheetProtection algorithmName="SHA-512" hashValue="ka4KpsuHiQTNITD/xYsFB0sMKjAa+29VQh+ZcFcoeUQkTeTq7o7qningD/tLENFXE/EDhkmyQFfDfF3v1kCdOQ==" saltValue="ak1p7kB/HRaJb+De6bN+jg==" spinCount="100000" sheet="1" objects="1" scenarios="1"/>
  <mergeCells count="3">
    <mergeCell ref="C2:G2"/>
    <mergeCell ref="C3:G3"/>
    <mergeCell ref="B15:H15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4E3FE-8B0B-42A6-863D-BCAADA0FC2B6}">
  <dimension ref="B2:J13"/>
  <sheetViews>
    <sheetView workbookViewId="0">
      <selection activeCell="F9" sqref="F9"/>
    </sheetView>
  </sheetViews>
  <sheetFormatPr baseColWidth="10" defaultColWidth="11.42578125" defaultRowHeight="15" x14ac:dyDescent="0.25"/>
  <cols>
    <col min="1" max="3" width="11.42578125" style="12"/>
    <col min="4" max="4" width="23" style="12" customWidth="1"/>
    <col min="5" max="5" width="1.85546875" style="12" customWidth="1"/>
    <col min="6" max="6" width="15.42578125" style="12" customWidth="1"/>
    <col min="7" max="7" width="19.140625" style="12" customWidth="1"/>
    <col min="8" max="14" width="11.42578125" style="12"/>
    <col min="15" max="15" width="13.85546875" style="12" bestFit="1" customWidth="1"/>
    <col min="16" max="16384" width="11.42578125" style="12"/>
  </cols>
  <sheetData>
    <row r="2" spans="2:10" x14ac:dyDescent="0.25">
      <c r="B2" s="5"/>
      <c r="C2" s="307" t="s">
        <v>96</v>
      </c>
      <c r="D2" s="307"/>
      <c r="E2" s="307"/>
      <c r="F2" s="307"/>
      <c r="G2" s="307"/>
      <c r="H2" s="5"/>
    </row>
    <row r="3" spans="2:10" x14ac:dyDescent="0.25">
      <c r="B3" s="5"/>
      <c r="C3" s="308" t="s">
        <v>85</v>
      </c>
      <c r="D3" s="308"/>
      <c r="E3" s="308"/>
      <c r="F3" s="308"/>
      <c r="G3" s="308"/>
      <c r="H3" s="5"/>
    </row>
    <row r="4" spans="2:10" x14ac:dyDescent="0.25">
      <c r="B4" s="5"/>
      <c r="H4" s="5"/>
    </row>
    <row r="5" spans="2:10" x14ac:dyDescent="0.25">
      <c r="B5" s="5"/>
      <c r="F5" s="87" t="s">
        <v>37</v>
      </c>
      <c r="H5" s="5"/>
    </row>
    <row r="6" spans="2:10" ht="15.75" thickBot="1" x14ac:dyDescent="0.3">
      <c r="B6" s="5"/>
      <c r="D6" s="88" t="s">
        <v>91</v>
      </c>
      <c r="F6" s="89" t="s">
        <v>92</v>
      </c>
      <c r="H6" s="5"/>
    </row>
    <row r="7" spans="2:10" x14ac:dyDescent="0.25">
      <c r="B7" s="5"/>
      <c r="D7" s="12" t="s">
        <v>159</v>
      </c>
      <c r="F7" s="211">
        <f>TARIFAS!CX12</f>
        <v>0</v>
      </c>
      <c r="H7" s="5"/>
    </row>
    <row r="8" spans="2:10" x14ac:dyDescent="0.25">
      <c r="B8" s="5"/>
      <c r="D8" s="12" t="s">
        <v>160</v>
      </c>
      <c r="F8" s="211">
        <f>TARIFAS!DT12</f>
        <v>0</v>
      </c>
      <c r="H8" s="5"/>
      <c r="J8" s="90"/>
    </row>
    <row r="9" spans="2:10" x14ac:dyDescent="0.25">
      <c r="B9" s="5"/>
      <c r="D9" s="197" t="s">
        <v>95</v>
      </c>
      <c r="E9" s="197"/>
      <c r="F9" s="212">
        <f>+F7+F8</f>
        <v>0</v>
      </c>
      <c r="H9" s="5"/>
      <c r="J9" s="90"/>
    </row>
    <row r="10" spans="2:10" x14ac:dyDescent="0.25">
      <c r="B10" s="5"/>
      <c r="H10" s="5"/>
    </row>
    <row r="11" spans="2:10" x14ac:dyDescent="0.25">
      <c r="B11" s="5"/>
      <c r="C11" s="5"/>
      <c r="D11" s="5"/>
      <c r="E11" s="5"/>
      <c r="F11" s="5"/>
      <c r="G11" s="5"/>
      <c r="H11" s="5"/>
    </row>
    <row r="13" spans="2:10" ht="36" customHeight="1" x14ac:dyDescent="0.25">
      <c r="B13" s="309"/>
      <c r="C13" s="309"/>
      <c r="D13" s="309"/>
      <c r="E13" s="309"/>
      <c r="F13" s="309"/>
      <c r="G13" s="309"/>
      <c r="H13" s="309"/>
    </row>
  </sheetData>
  <sheetProtection algorithmName="SHA-512" hashValue="RLsnxuhlkK1tBfRDcUbij/PHqCPs4dNLpT8Ghl6krdL47yipxFlwGLNdS0xOv1iFv8IEsFAVBqqEeBTtpiLlbA==" saltValue="rSK55iG6qpcnr63d/Mdx+g==" spinCount="100000" sheet="1" objects="1" scenarios="1"/>
  <mergeCells count="3">
    <mergeCell ref="C2:G2"/>
    <mergeCell ref="C3:G3"/>
    <mergeCell ref="B13:H13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BD8CCC1CD8BE4BBFAC195CB9139C4E" ma:contentTypeVersion="14" ma:contentTypeDescription="Crear nuevo documento." ma:contentTypeScope="" ma:versionID="faee5f6f216b11d65bfb89b870414b87">
  <xsd:schema xmlns:xsd="http://www.w3.org/2001/XMLSchema" xmlns:xs="http://www.w3.org/2001/XMLSchema" xmlns:p="http://schemas.microsoft.com/office/2006/metadata/properties" xmlns:ns2="960bfb8c-167b-4869-a4b2-47270083d7e2" xmlns:ns3="bde50644-502d-47a0-8780-370fe3cf5798" targetNamespace="http://schemas.microsoft.com/office/2006/metadata/properties" ma:root="true" ma:fieldsID="725c5caa7349e308d2f4b469f7aadff5" ns2:_="" ns3:_="">
    <xsd:import namespace="960bfb8c-167b-4869-a4b2-47270083d7e2"/>
    <xsd:import namespace="bde50644-502d-47a0-8780-370fe3cf5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bfb8c-167b-4869-a4b2-47270083d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1e8241c-98aa-40c5-96a1-9b567ab074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50644-502d-47a0-8780-370fe3cf579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a8926be-2b38-4cd1-a0d6-4037f4e79b22}" ma:internalName="TaxCatchAll" ma:showField="CatchAllData" ma:web="bde50644-502d-47a0-8780-370fe3cf5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e50644-502d-47a0-8780-370fe3cf5798" xsi:nil="true"/>
    <lcf76f155ced4ddcb4097134ff3c332f xmlns="960bfb8c-167b-4869-a4b2-47270083d7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1A027E-3721-48A4-A531-BBE288D97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bfb8c-167b-4869-a4b2-47270083d7e2"/>
    <ds:schemaRef ds:uri="bde50644-502d-47a0-8780-370fe3cf5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7B871-32F9-46C3-A16E-3622F1922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46020-F2AF-4175-8B45-180A72581211}">
  <ds:schemaRefs>
    <ds:schemaRef ds:uri="http://schemas.microsoft.com/office/2006/metadata/properties"/>
    <ds:schemaRef ds:uri="http://schemas.microsoft.com/office/infopath/2007/PartnerControls"/>
    <ds:schemaRef ds:uri="bde50644-502d-47a0-8780-370fe3cf5798"/>
    <ds:schemaRef ds:uri="960bfb8c-167b-4869-a4b2-47270083d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TARIFAS</vt:lpstr>
      <vt:lpstr>VALOR CONTRATO HOKCHI</vt:lpstr>
      <vt:lpstr>VALOR CONTRATO BLOQUE 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Balacco Ansiaume, Luciano</cp:lastModifiedBy>
  <cp:revision/>
  <dcterms:created xsi:type="dcterms:W3CDTF">2023-04-20T14:08:19Z</dcterms:created>
  <dcterms:modified xsi:type="dcterms:W3CDTF">2026-01-23T19:28:17Z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0x01010084BD8CCC1CD8BE4BBFAC195CB9139C4E</vt:lpwstr>
  </property>
  <property fmtid="{D5CDD505-2E9C-101B-9397-08002B2CF9AE}" pid="3" name="Order">
    <vt:r8>169000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