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documenttasks/documenttask1.xml" ContentType="application/vnd.ms-excel.documenttask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EXF03\Desktop\"/>
    </mc:Choice>
  </mc:AlternateContent>
  <xr:revisionPtr revIDLastSave="0" documentId="13_ncr:1_{14AA1A56-6B2D-4654-8733-F529BC3BCE76}" xr6:coauthVersionLast="44" xr6:coauthVersionMax="47" xr10:uidLastSave="{00000000-0000-0000-0000-000000000000}"/>
  <bookViews>
    <workbookView xWindow="-120" yWindow="-120" windowWidth="24240" windowHeight="13140" activeTab="1" xr2:uid="{64B2733E-1FC5-4E63-ABBC-CE9A7EDC0079}"/>
  </bookViews>
  <sheets>
    <sheet name="INSTRUCCIONES" sheetId="1" r:id="rId1"/>
    <sheet name="TARIFARIO" sheetId="2" r:id="rId2"/>
    <sheet name="COSTO_POZO" sheetId="5" r:id="rId3"/>
    <sheet name="VALOR_CONTRATO" sheetId="3" r:id="rId4"/>
  </sheets>
  <externalReferences>
    <externalReference r:id="rId5"/>
    <externalReference r:id="rId6"/>
  </externalReferences>
  <definedNames>
    <definedName name="LISTA_UNIDAD_DE_MEDIDA">[1]!TABLA_UNIDAD_DE_MEDIDA[UNIDAD_DE_MEDIDA]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7" i="2" l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B10" i="5" l="1"/>
  <c r="E2" i="5" l="1"/>
  <c r="D26" i="5"/>
  <c r="BA8" i="2" l="1"/>
  <c r="I274" i="2"/>
  <c r="I286" i="2" s="1"/>
  <c r="BS49" i="2" l="1"/>
  <c r="BQ49" i="2"/>
  <c r="BP49" i="2"/>
  <c r="BO49" i="2"/>
  <c r="BN49" i="2"/>
  <c r="BM49" i="2"/>
  <c r="BL49" i="2"/>
  <c r="BK49" i="2"/>
  <c r="BJ49" i="2"/>
  <c r="BI49" i="2"/>
  <c r="BH49" i="2"/>
  <c r="BG49" i="2"/>
  <c r="BE49" i="2"/>
  <c r="AZ49" i="2"/>
  <c r="AY49" i="2"/>
  <c r="AX49" i="2"/>
  <c r="AW49" i="2"/>
  <c r="AV49" i="2"/>
  <c r="AU49" i="2"/>
  <c r="AT49" i="2"/>
  <c r="AS49" i="2"/>
  <c r="AR49" i="2"/>
  <c r="AQ49" i="2"/>
  <c r="AP49" i="2"/>
  <c r="AN49" i="2"/>
  <c r="AI49" i="2"/>
  <c r="AH49" i="2"/>
  <c r="AG49" i="2"/>
  <c r="AF49" i="2"/>
  <c r="AE49" i="2"/>
  <c r="AD49" i="2"/>
  <c r="AC49" i="2"/>
  <c r="AB49" i="2"/>
  <c r="AA49" i="2"/>
  <c r="Z49" i="2"/>
  <c r="Y49" i="2"/>
  <c r="W49" i="2"/>
  <c r="D49" i="2"/>
  <c r="C49" i="2"/>
  <c r="B49" i="2"/>
  <c r="BR47" i="2"/>
  <c r="BR49" i="2" s="1"/>
  <c r="BA47" i="2"/>
  <c r="AJ47" i="2"/>
  <c r="BA49" i="2" l="1"/>
  <c r="AJ49" i="2"/>
  <c r="Y361" i="2" l="1"/>
  <c r="BG361" i="2"/>
  <c r="AQ361" i="2"/>
  <c r="AR361" i="2"/>
  <c r="AS361" i="2"/>
  <c r="AT361" i="2"/>
  <c r="AU361" i="2"/>
  <c r="AV361" i="2"/>
  <c r="AW361" i="2"/>
  <c r="AX361" i="2"/>
  <c r="AY361" i="2"/>
  <c r="AZ361" i="2"/>
  <c r="AP361" i="2"/>
  <c r="AH361" i="2"/>
  <c r="AI361" i="2"/>
  <c r="AA361" i="2"/>
  <c r="AB361" i="2"/>
  <c r="AC361" i="2"/>
  <c r="AD361" i="2"/>
  <c r="AE361" i="2"/>
  <c r="AF361" i="2"/>
  <c r="AG361" i="2"/>
  <c r="Z361" i="2"/>
  <c r="BQ361" i="2"/>
  <c r="BP361" i="2"/>
  <c r="BO361" i="2"/>
  <c r="BN361" i="2"/>
  <c r="BM361" i="2"/>
  <c r="BL361" i="2"/>
  <c r="BK361" i="2"/>
  <c r="BJ361" i="2"/>
  <c r="BI361" i="2"/>
  <c r="BH361" i="2"/>
  <c r="AP327" i="2" l="1"/>
  <c r="AQ327" i="2"/>
  <c r="AR327" i="2"/>
  <c r="AS327" i="2"/>
  <c r="AT327" i="2"/>
  <c r="AU327" i="2"/>
  <c r="AV327" i="2"/>
  <c r="AW327" i="2"/>
  <c r="AX327" i="2"/>
  <c r="AY327" i="2"/>
  <c r="AZ327" i="2"/>
  <c r="BA326" i="2"/>
  <c r="AD9" i="2" l="1"/>
  <c r="AD336" i="2" s="1"/>
  <c r="BH334" i="2"/>
  <c r="BJ335" i="2"/>
  <c r="BR335" i="2" s="1"/>
  <c r="BL336" i="2"/>
  <c r="BN337" i="2"/>
  <c r="BP359" i="2"/>
  <c r="BQ359" i="2"/>
  <c r="BJ359" i="2"/>
  <c r="BK359" i="2"/>
  <c r="BL359" i="2"/>
  <c r="BM359" i="2"/>
  <c r="BN359" i="2"/>
  <c r="AY359" i="2"/>
  <c r="AZ359" i="2"/>
  <c r="AS359" i="2"/>
  <c r="AT359" i="2"/>
  <c r="AU359" i="2"/>
  <c r="AV359" i="2"/>
  <c r="AW359" i="2"/>
  <c r="AH359" i="2"/>
  <c r="AI359" i="2"/>
  <c r="AF359" i="2"/>
  <c r="AE359" i="2"/>
  <c r="AD359" i="2"/>
  <c r="AC359" i="2"/>
  <c r="AB359" i="2"/>
  <c r="AF95" i="2"/>
  <c r="AJ359" i="2" l="1"/>
  <c r="AN364" i="2"/>
  <c r="AP490" i="2"/>
  <c r="AQ490" i="2"/>
  <c r="AR490" i="2"/>
  <c r="AS490" i="2"/>
  <c r="AT490" i="2"/>
  <c r="AU490" i="2"/>
  <c r="AV490" i="2"/>
  <c r="AW490" i="2"/>
  <c r="AX490" i="2"/>
  <c r="AY490" i="2"/>
  <c r="AZ490" i="2"/>
  <c r="AP364" i="2"/>
  <c r="AR364" i="2"/>
  <c r="AT364" i="2"/>
  <c r="AV364" i="2"/>
  <c r="AX364" i="2"/>
  <c r="AY364" i="2"/>
  <c r="AZ364" i="2"/>
  <c r="BR363" i="2"/>
  <c r="BA346" i="2"/>
  <c r="BP41" i="2" l="1"/>
  <c r="BR336" i="2"/>
  <c r="BR337" i="2"/>
  <c r="BR338" i="2"/>
  <c r="BR339" i="2"/>
  <c r="BR340" i="2"/>
  <c r="BR341" i="2"/>
  <c r="BR342" i="2"/>
  <c r="BR343" i="2"/>
  <c r="BR344" i="2"/>
  <c r="BR345" i="2"/>
  <c r="BR346" i="2"/>
  <c r="BR347" i="2"/>
  <c r="BR350" i="2"/>
  <c r="BR351" i="2"/>
  <c r="BR352" i="2"/>
  <c r="BR353" i="2"/>
  <c r="BR354" i="2"/>
  <c r="BR355" i="2"/>
  <c r="BR356" i="2"/>
  <c r="BR357" i="2"/>
  <c r="BR358" i="2"/>
  <c r="BR359" i="2"/>
  <c r="BR360" i="2"/>
  <c r="BR361" i="2"/>
  <c r="BR362" i="2"/>
  <c r="BR287" i="2"/>
  <c r="BR288" i="2"/>
  <c r="BR289" i="2"/>
  <c r="BR290" i="2"/>
  <c r="BR291" i="2"/>
  <c r="BR292" i="2"/>
  <c r="BR293" i="2"/>
  <c r="BR294" i="2"/>
  <c r="BR295" i="2"/>
  <c r="BR296" i="2"/>
  <c r="BR297" i="2"/>
  <c r="BR298" i="2"/>
  <c r="BR299" i="2"/>
  <c r="BR300" i="2"/>
  <c r="BR301" i="2"/>
  <c r="BR302" i="2"/>
  <c r="BR303" i="2"/>
  <c r="BR304" i="2"/>
  <c r="BR305" i="2"/>
  <c r="BR306" i="2"/>
  <c r="BR307" i="2"/>
  <c r="BR308" i="2"/>
  <c r="BR309" i="2"/>
  <c r="BR310" i="2"/>
  <c r="BR311" i="2"/>
  <c r="BR312" i="2"/>
  <c r="BR313" i="2"/>
  <c r="BR314" i="2"/>
  <c r="BR315" i="2"/>
  <c r="BR316" i="2"/>
  <c r="BR317" i="2"/>
  <c r="BR318" i="2"/>
  <c r="BR319" i="2"/>
  <c r="BR320" i="2"/>
  <c r="BR321" i="2"/>
  <c r="BR322" i="2"/>
  <c r="BR323" i="2"/>
  <c r="BR324" i="2"/>
  <c r="BR325" i="2"/>
  <c r="BR272" i="2"/>
  <c r="BR273" i="2"/>
  <c r="BR274" i="2"/>
  <c r="BR232" i="2"/>
  <c r="BR233" i="2"/>
  <c r="BR234" i="2"/>
  <c r="BR235" i="2"/>
  <c r="BR236" i="2"/>
  <c r="BR237" i="2"/>
  <c r="BR238" i="2"/>
  <c r="BR239" i="2"/>
  <c r="BR240" i="2"/>
  <c r="BR241" i="2"/>
  <c r="BR242" i="2"/>
  <c r="BR243" i="2"/>
  <c r="BR244" i="2"/>
  <c r="BR245" i="2"/>
  <c r="BR246" i="2"/>
  <c r="BR214" i="2"/>
  <c r="BR215" i="2"/>
  <c r="BR216" i="2"/>
  <c r="BR217" i="2"/>
  <c r="BR218" i="2"/>
  <c r="BR219" i="2"/>
  <c r="BA338" i="2"/>
  <c r="BA339" i="2"/>
  <c r="BA340" i="2"/>
  <c r="BA341" i="2"/>
  <c r="BA342" i="2"/>
  <c r="BA343" i="2"/>
  <c r="BA344" i="2"/>
  <c r="BA345" i="2"/>
  <c r="BA347" i="2"/>
  <c r="BA350" i="2"/>
  <c r="BA351" i="2"/>
  <c r="BA352" i="2"/>
  <c r="BA353" i="2"/>
  <c r="BA354" i="2"/>
  <c r="BA355" i="2"/>
  <c r="BA356" i="2"/>
  <c r="BA357" i="2"/>
  <c r="BA358" i="2"/>
  <c r="BA359" i="2"/>
  <c r="BA360" i="2"/>
  <c r="BA361" i="2"/>
  <c r="BA362" i="2"/>
  <c r="BA363" i="2"/>
  <c r="BA289" i="2"/>
  <c r="BA290" i="2"/>
  <c r="BA291" i="2"/>
  <c r="BA292" i="2"/>
  <c r="BA293" i="2"/>
  <c r="BA294" i="2"/>
  <c r="BA295" i="2"/>
  <c r="BA296" i="2"/>
  <c r="BA297" i="2"/>
  <c r="BA298" i="2"/>
  <c r="BA299" i="2"/>
  <c r="BA300" i="2"/>
  <c r="BA301" i="2"/>
  <c r="BA302" i="2"/>
  <c r="BA303" i="2"/>
  <c r="BA304" i="2"/>
  <c r="BA305" i="2"/>
  <c r="BA306" i="2"/>
  <c r="BA307" i="2"/>
  <c r="BA308" i="2"/>
  <c r="BA309" i="2"/>
  <c r="BA311" i="2"/>
  <c r="BA312" i="2"/>
  <c r="BA313" i="2"/>
  <c r="BA314" i="2"/>
  <c r="BA315" i="2"/>
  <c r="BA316" i="2"/>
  <c r="BA317" i="2"/>
  <c r="BA318" i="2"/>
  <c r="BA319" i="2"/>
  <c r="BA320" i="2"/>
  <c r="BA321" i="2"/>
  <c r="BA322" i="2"/>
  <c r="BA323" i="2"/>
  <c r="BA324" i="2"/>
  <c r="BA325" i="2"/>
  <c r="BA272" i="2"/>
  <c r="BA273" i="2"/>
  <c r="BA274" i="2"/>
  <c r="BA252" i="2"/>
  <c r="BA253" i="2"/>
  <c r="BA232" i="2"/>
  <c r="BA233" i="2"/>
  <c r="BA234" i="2"/>
  <c r="BA235" i="2"/>
  <c r="BA236" i="2"/>
  <c r="BA237" i="2"/>
  <c r="BA238" i="2"/>
  <c r="BA239" i="2"/>
  <c r="BA240" i="2"/>
  <c r="BA241" i="2"/>
  <c r="BA242" i="2"/>
  <c r="BA243" i="2"/>
  <c r="BA244" i="2"/>
  <c r="BA245" i="2"/>
  <c r="BA246" i="2"/>
  <c r="BA214" i="2"/>
  <c r="BA215" i="2"/>
  <c r="BA216" i="2"/>
  <c r="BA217" i="2"/>
  <c r="BA218" i="2"/>
  <c r="BA219" i="2"/>
  <c r="AY41" i="2"/>
  <c r="AJ336" i="2"/>
  <c r="AJ338" i="2"/>
  <c r="AJ339" i="2"/>
  <c r="AJ340" i="2"/>
  <c r="AJ341" i="2"/>
  <c r="AJ342" i="2"/>
  <c r="AJ343" i="2"/>
  <c r="AJ344" i="2"/>
  <c r="AJ345" i="2"/>
  <c r="AJ346" i="2"/>
  <c r="AJ347" i="2"/>
  <c r="AJ350" i="2"/>
  <c r="AJ351" i="2"/>
  <c r="AJ352" i="2"/>
  <c r="AJ353" i="2"/>
  <c r="AJ354" i="2"/>
  <c r="AJ355" i="2"/>
  <c r="AJ356" i="2"/>
  <c r="AJ357" i="2"/>
  <c r="AJ358" i="2"/>
  <c r="AJ360" i="2"/>
  <c r="AJ361" i="2"/>
  <c r="AJ362" i="2"/>
  <c r="AJ363" i="2"/>
  <c r="AJ289" i="2"/>
  <c r="AJ290" i="2"/>
  <c r="AJ291" i="2"/>
  <c r="AJ292" i="2"/>
  <c r="AJ293" i="2"/>
  <c r="AJ294" i="2"/>
  <c r="AJ295" i="2"/>
  <c r="AJ296" i="2"/>
  <c r="AJ297" i="2"/>
  <c r="AJ298" i="2"/>
  <c r="AJ299" i="2"/>
  <c r="AJ300" i="2"/>
  <c r="AJ301" i="2"/>
  <c r="AJ302" i="2"/>
  <c r="AJ303" i="2"/>
  <c r="AJ304" i="2"/>
  <c r="AJ305" i="2"/>
  <c r="AJ306" i="2"/>
  <c r="AJ307" i="2"/>
  <c r="AJ308" i="2"/>
  <c r="AJ309" i="2"/>
  <c r="AJ310" i="2"/>
  <c r="AJ311" i="2"/>
  <c r="AJ312" i="2"/>
  <c r="AJ313" i="2"/>
  <c r="AJ314" i="2"/>
  <c r="AJ315" i="2"/>
  <c r="AJ316" i="2"/>
  <c r="AJ317" i="2"/>
  <c r="AJ318" i="2"/>
  <c r="AJ319" i="2"/>
  <c r="AJ320" i="2"/>
  <c r="AJ321" i="2"/>
  <c r="AJ322" i="2"/>
  <c r="AJ323" i="2"/>
  <c r="AJ324" i="2"/>
  <c r="AJ325" i="2"/>
  <c r="AJ272" i="2"/>
  <c r="AJ273" i="2"/>
  <c r="AJ274" i="2"/>
  <c r="AJ252" i="2"/>
  <c r="AJ232" i="2"/>
  <c r="AJ233" i="2"/>
  <c r="AJ234" i="2"/>
  <c r="AJ235" i="2"/>
  <c r="AJ236" i="2"/>
  <c r="AJ237" i="2"/>
  <c r="AJ238" i="2"/>
  <c r="AJ239" i="2"/>
  <c r="AJ240" i="2"/>
  <c r="AJ241" i="2"/>
  <c r="AJ242" i="2"/>
  <c r="AJ243" i="2"/>
  <c r="AJ244" i="2"/>
  <c r="AJ245" i="2"/>
  <c r="AJ246" i="2"/>
  <c r="AJ214" i="2"/>
  <c r="AJ215" i="2"/>
  <c r="AJ216" i="2"/>
  <c r="AJ217" i="2"/>
  <c r="AJ218" i="2"/>
  <c r="AJ219" i="2"/>
  <c r="AJ113" i="2"/>
  <c r="AJ114" i="2"/>
  <c r="AH41" i="2"/>
  <c r="B26" i="5" l="1"/>
  <c r="BQ275" i="2"/>
  <c r="BP275" i="2"/>
  <c r="BO275" i="2"/>
  <c r="BN275" i="2"/>
  <c r="BM275" i="2"/>
  <c r="BL275" i="2"/>
  <c r="BK275" i="2"/>
  <c r="BJ275" i="2"/>
  <c r="BI275" i="2"/>
  <c r="BH275" i="2"/>
  <c r="BG275" i="2"/>
  <c r="BE275" i="2"/>
  <c r="AZ275" i="2"/>
  <c r="AY275" i="2"/>
  <c r="AX275" i="2"/>
  <c r="AW275" i="2"/>
  <c r="AV275" i="2"/>
  <c r="AU275" i="2"/>
  <c r="AT275" i="2"/>
  <c r="AS275" i="2"/>
  <c r="AR275" i="2"/>
  <c r="AQ275" i="2"/>
  <c r="AP275" i="2"/>
  <c r="AN275" i="2"/>
  <c r="AI275" i="2"/>
  <c r="AH275" i="2"/>
  <c r="AG275" i="2"/>
  <c r="AF275" i="2"/>
  <c r="AE275" i="2"/>
  <c r="AD275" i="2"/>
  <c r="AC275" i="2"/>
  <c r="AB275" i="2"/>
  <c r="AA275" i="2"/>
  <c r="Z275" i="2"/>
  <c r="Y275" i="2"/>
  <c r="W275" i="2"/>
  <c r="D275" i="2"/>
  <c r="C275" i="2"/>
  <c r="B275" i="2"/>
  <c r="BR271" i="2"/>
  <c r="BA271" i="2"/>
  <c r="AJ271" i="2"/>
  <c r="I271" i="2"/>
  <c r="D271" i="2" s="1"/>
  <c r="D270" i="2"/>
  <c r="C270" i="2"/>
  <c r="D269" i="2"/>
  <c r="C269" i="2"/>
  <c r="AJ275" i="2" l="1"/>
  <c r="C26" i="5" s="1"/>
  <c r="BR275" i="2"/>
  <c r="E26" i="5" s="1"/>
  <c r="BA275" i="2"/>
  <c r="I287" i="2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59" i="2"/>
  <c r="I121" i="2"/>
  <c r="I122" i="2" s="1"/>
  <c r="I123" i="2" s="1"/>
  <c r="I124" i="2" s="1"/>
  <c r="I125" i="2" s="1"/>
  <c r="I126" i="2" s="1"/>
  <c r="I127" i="2" s="1"/>
  <c r="I132" i="2" s="1"/>
  <c r="I111" i="2"/>
  <c r="I133" i="2" l="1"/>
  <c r="I134" i="2" s="1"/>
  <c r="I139" i="2" s="1"/>
  <c r="I140" i="2" s="1"/>
  <c r="I141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9" i="2" s="1"/>
  <c r="I190" i="2" s="1"/>
  <c r="I191" i="2" s="1"/>
  <c r="I192" i="2" s="1"/>
  <c r="I193" i="2" s="1"/>
  <c r="I194" i="2" s="1"/>
  <c r="I195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301" i="2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34" i="2" s="1"/>
  <c r="I299" i="2"/>
  <c r="I300" i="2" s="1"/>
  <c r="I214" i="2" l="1"/>
  <c r="I215" i="2" s="1"/>
  <c r="I216" i="2" s="1"/>
  <c r="I217" i="2" s="1"/>
  <c r="I218" i="2" s="1"/>
  <c r="I219" i="2" s="1"/>
  <c r="I220" i="2" s="1"/>
  <c r="I221" i="2" s="1"/>
  <c r="B29" i="5"/>
  <c r="BH490" i="2"/>
  <c r="BI490" i="2"/>
  <c r="BJ490" i="2"/>
  <c r="BK490" i="2"/>
  <c r="BL490" i="2"/>
  <c r="BM490" i="2"/>
  <c r="BN490" i="2"/>
  <c r="BO490" i="2"/>
  <c r="BP490" i="2"/>
  <c r="BQ490" i="2"/>
  <c r="Z490" i="2"/>
  <c r="AA490" i="2"/>
  <c r="AB490" i="2"/>
  <c r="AC490" i="2"/>
  <c r="AD490" i="2"/>
  <c r="AE490" i="2"/>
  <c r="AF490" i="2"/>
  <c r="AG490" i="2"/>
  <c r="AH490" i="2"/>
  <c r="AI490" i="2"/>
  <c r="BH364" i="2"/>
  <c r="BI364" i="2"/>
  <c r="BJ364" i="2"/>
  <c r="BK364" i="2"/>
  <c r="BL364" i="2"/>
  <c r="BM364" i="2"/>
  <c r="BN364" i="2"/>
  <c r="BO364" i="2"/>
  <c r="BP364" i="2"/>
  <c r="BQ364" i="2"/>
  <c r="AA364" i="2"/>
  <c r="AC364" i="2"/>
  <c r="AD364" i="2"/>
  <c r="AE364" i="2"/>
  <c r="AG364" i="2"/>
  <c r="AH364" i="2"/>
  <c r="AI364" i="2"/>
  <c r="BH327" i="2"/>
  <c r="BI327" i="2"/>
  <c r="BJ327" i="2"/>
  <c r="BK327" i="2"/>
  <c r="BL327" i="2"/>
  <c r="BM327" i="2"/>
  <c r="BN327" i="2"/>
  <c r="BO327" i="2"/>
  <c r="BP327" i="2"/>
  <c r="BQ327" i="2"/>
  <c r="BG327" i="2"/>
  <c r="Z327" i="2"/>
  <c r="AA327" i="2"/>
  <c r="AB327" i="2"/>
  <c r="AC327" i="2"/>
  <c r="AD327" i="2"/>
  <c r="AE327" i="2"/>
  <c r="AF327" i="2"/>
  <c r="AG327" i="2"/>
  <c r="AH327" i="2"/>
  <c r="AI327" i="2"/>
  <c r="Y327" i="2"/>
  <c r="BH267" i="2"/>
  <c r="BI267" i="2"/>
  <c r="BJ267" i="2"/>
  <c r="BK267" i="2"/>
  <c r="BL267" i="2"/>
  <c r="BM267" i="2"/>
  <c r="BN267" i="2"/>
  <c r="BO267" i="2"/>
  <c r="BP267" i="2"/>
  <c r="BQ267" i="2"/>
  <c r="AQ267" i="2"/>
  <c r="AR267" i="2"/>
  <c r="AS267" i="2"/>
  <c r="AT267" i="2"/>
  <c r="AU267" i="2"/>
  <c r="AV267" i="2"/>
  <c r="AW267" i="2"/>
  <c r="AX267" i="2"/>
  <c r="AY267" i="2"/>
  <c r="AZ267" i="2"/>
  <c r="Z267" i="2"/>
  <c r="AA267" i="2"/>
  <c r="AB267" i="2"/>
  <c r="AC267" i="2"/>
  <c r="AD267" i="2"/>
  <c r="AE267" i="2"/>
  <c r="AF267" i="2"/>
  <c r="AG267" i="2"/>
  <c r="AH267" i="2"/>
  <c r="AI267" i="2"/>
  <c r="BH255" i="2"/>
  <c r="BI255" i="2"/>
  <c r="BJ255" i="2"/>
  <c r="BK255" i="2"/>
  <c r="BL255" i="2"/>
  <c r="BM255" i="2"/>
  <c r="BN255" i="2"/>
  <c r="BO255" i="2"/>
  <c r="BP255" i="2"/>
  <c r="BQ255" i="2"/>
  <c r="AQ255" i="2"/>
  <c r="AR255" i="2"/>
  <c r="AS255" i="2"/>
  <c r="AT255" i="2"/>
  <c r="AU255" i="2"/>
  <c r="AV255" i="2"/>
  <c r="AW255" i="2"/>
  <c r="AX255" i="2"/>
  <c r="AY255" i="2"/>
  <c r="AZ255" i="2"/>
  <c r="Z255" i="2"/>
  <c r="AA255" i="2"/>
  <c r="AB255" i="2"/>
  <c r="AC255" i="2"/>
  <c r="AD255" i="2"/>
  <c r="AE255" i="2"/>
  <c r="AF255" i="2"/>
  <c r="AG255" i="2"/>
  <c r="AH255" i="2"/>
  <c r="AI255" i="2"/>
  <c r="BH247" i="2"/>
  <c r="BI247" i="2"/>
  <c r="BJ247" i="2"/>
  <c r="BK247" i="2"/>
  <c r="BL247" i="2"/>
  <c r="BM247" i="2"/>
  <c r="BN247" i="2"/>
  <c r="BO247" i="2"/>
  <c r="BP247" i="2"/>
  <c r="BQ247" i="2"/>
  <c r="AQ247" i="2"/>
  <c r="AR247" i="2"/>
  <c r="AS247" i="2"/>
  <c r="AT247" i="2"/>
  <c r="AU247" i="2"/>
  <c r="AV247" i="2"/>
  <c r="AW247" i="2"/>
  <c r="AX247" i="2"/>
  <c r="AY247" i="2"/>
  <c r="AZ247" i="2"/>
  <c r="Z247" i="2"/>
  <c r="AA247" i="2"/>
  <c r="AB247" i="2"/>
  <c r="AC247" i="2"/>
  <c r="AD247" i="2"/>
  <c r="AE247" i="2"/>
  <c r="AF247" i="2"/>
  <c r="AG247" i="2"/>
  <c r="AH247" i="2"/>
  <c r="AI247" i="2"/>
  <c r="BH222" i="2"/>
  <c r="BI222" i="2"/>
  <c r="BJ222" i="2"/>
  <c r="BK222" i="2"/>
  <c r="BL222" i="2"/>
  <c r="BM222" i="2"/>
  <c r="BN222" i="2"/>
  <c r="BO222" i="2"/>
  <c r="BP222" i="2"/>
  <c r="BQ222" i="2"/>
  <c r="AQ222" i="2"/>
  <c r="AR222" i="2"/>
  <c r="AS222" i="2"/>
  <c r="AT222" i="2"/>
  <c r="AU222" i="2"/>
  <c r="AV222" i="2"/>
  <c r="AW222" i="2"/>
  <c r="AX222" i="2"/>
  <c r="AY222" i="2"/>
  <c r="AZ222" i="2"/>
  <c r="Z222" i="2"/>
  <c r="AA222" i="2"/>
  <c r="AB222" i="2"/>
  <c r="AC222" i="2"/>
  <c r="AD222" i="2"/>
  <c r="AE222" i="2"/>
  <c r="AF222" i="2"/>
  <c r="AG222" i="2"/>
  <c r="AH222" i="2"/>
  <c r="AI222" i="2"/>
  <c r="BH196" i="2"/>
  <c r="BI196" i="2"/>
  <c r="BJ196" i="2"/>
  <c r="BK196" i="2"/>
  <c r="BL196" i="2"/>
  <c r="BM196" i="2"/>
  <c r="BN196" i="2"/>
  <c r="BO196" i="2"/>
  <c r="BP196" i="2"/>
  <c r="BQ196" i="2"/>
  <c r="AQ196" i="2"/>
  <c r="AR196" i="2"/>
  <c r="AS196" i="2"/>
  <c r="AT196" i="2"/>
  <c r="AU196" i="2"/>
  <c r="AV196" i="2"/>
  <c r="AW196" i="2"/>
  <c r="AX196" i="2"/>
  <c r="AY196" i="2"/>
  <c r="AZ196" i="2"/>
  <c r="Z196" i="2"/>
  <c r="AA196" i="2"/>
  <c r="AB196" i="2"/>
  <c r="AC196" i="2"/>
  <c r="AD196" i="2"/>
  <c r="AE196" i="2"/>
  <c r="AF196" i="2"/>
  <c r="AG196" i="2"/>
  <c r="AH196" i="2"/>
  <c r="AI196" i="2"/>
  <c r="BH185" i="2"/>
  <c r="BI185" i="2"/>
  <c r="BJ185" i="2"/>
  <c r="BK185" i="2"/>
  <c r="BL185" i="2"/>
  <c r="BM185" i="2"/>
  <c r="BN185" i="2"/>
  <c r="BO185" i="2"/>
  <c r="BP185" i="2"/>
  <c r="BQ185" i="2"/>
  <c r="AQ185" i="2"/>
  <c r="AR185" i="2"/>
  <c r="AS185" i="2"/>
  <c r="AT185" i="2"/>
  <c r="AU185" i="2"/>
  <c r="AV185" i="2"/>
  <c r="AW185" i="2"/>
  <c r="AX185" i="2"/>
  <c r="AY185" i="2"/>
  <c r="AZ185" i="2"/>
  <c r="Z185" i="2"/>
  <c r="AA185" i="2"/>
  <c r="AB185" i="2"/>
  <c r="AC185" i="2"/>
  <c r="AD185" i="2"/>
  <c r="AE185" i="2"/>
  <c r="AF185" i="2"/>
  <c r="AG185" i="2"/>
  <c r="AH185" i="2"/>
  <c r="AI185" i="2"/>
  <c r="BH171" i="2"/>
  <c r="BI171" i="2"/>
  <c r="BJ171" i="2"/>
  <c r="BK171" i="2"/>
  <c r="BL171" i="2"/>
  <c r="BM171" i="2"/>
  <c r="BN171" i="2"/>
  <c r="BO171" i="2"/>
  <c r="BP171" i="2"/>
  <c r="BQ171" i="2"/>
  <c r="AQ171" i="2"/>
  <c r="AR171" i="2"/>
  <c r="AS171" i="2"/>
  <c r="AT171" i="2"/>
  <c r="AU171" i="2"/>
  <c r="AV171" i="2"/>
  <c r="AW171" i="2"/>
  <c r="AX171" i="2"/>
  <c r="AY171" i="2"/>
  <c r="AZ171" i="2"/>
  <c r="Z171" i="2"/>
  <c r="AA171" i="2"/>
  <c r="AB171" i="2"/>
  <c r="AC171" i="2"/>
  <c r="AD171" i="2"/>
  <c r="AE171" i="2"/>
  <c r="AF171" i="2"/>
  <c r="AG171" i="2"/>
  <c r="AH171" i="2"/>
  <c r="AI171" i="2"/>
  <c r="BH142" i="2"/>
  <c r="BI142" i="2"/>
  <c r="BJ142" i="2"/>
  <c r="BK142" i="2"/>
  <c r="BL142" i="2"/>
  <c r="BM142" i="2"/>
  <c r="BN142" i="2"/>
  <c r="BO142" i="2"/>
  <c r="BP142" i="2"/>
  <c r="BQ142" i="2"/>
  <c r="AQ142" i="2"/>
  <c r="AR142" i="2"/>
  <c r="AS142" i="2"/>
  <c r="AT142" i="2"/>
  <c r="AU142" i="2"/>
  <c r="AV142" i="2"/>
  <c r="AW142" i="2"/>
  <c r="AX142" i="2"/>
  <c r="AY142" i="2"/>
  <c r="AZ142" i="2"/>
  <c r="Z142" i="2"/>
  <c r="AA142" i="2"/>
  <c r="AB142" i="2"/>
  <c r="AC142" i="2"/>
  <c r="AD142" i="2"/>
  <c r="AE142" i="2"/>
  <c r="AF142" i="2"/>
  <c r="AG142" i="2"/>
  <c r="AH142" i="2"/>
  <c r="AI142" i="2"/>
  <c r="BH135" i="2"/>
  <c r="BI135" i="2"/>
  <c r="BJ135" i="2"/>
  <c r="BK135" i="2"/>
  <c r="BL135" i="2"/>
  <c r="BM135" i="2"/>
  <c r="BN135" i="2"/>
  <c r="BO135" i="2"/>
  <c r="BP135" i="2"/>
  <c r="BQ135" i="2"/>
  <c r="AQ135" i="2"/>
  <c r="AR135" i="2"/>
  <c r="AS135" i="2"/>
  <c r="AT135" i="2"/>
  <c r="AU135" i="2"/>
  <c r="AV135" i="2"/>
  <c r="AW135" i="2"/>
  <c r="AX135" i="2"/>
  <c r="AY135" i="2"/>
  <c r="AZ135" i="2"/>
  <c r="Z135" i="2"/>
  <c r="AA135" i="2"/>
  <c r="AB135" i="2"/>
  <c r="AC135" i="2"/>
  <c r="AD135" i="2"/>
  <c r="AE135" i="2"/>
  <c r="AF135" i="2"/>
  <c r="AG135" i="2"/>
  <c r="AH135" i="2"/>
  <c r="AI135" i="2"/>
  <c r="BH128" i="2"/>
  <c r="BI128" i="2"/>
  <c r="BJ128" i="2"/>
  <c r="BK128" i="2"/>
  <c r="BL128" i="2"/>
  <c r="BM128" i="2"/>
  <c r="BN128" i="2"/>
  <c r="BO128" i="2"/>
  <c r="BP128" i="2"/>
  <c r="BQ128" i="2"/>
  <c r="AQ128" i="2"/>
  <c r="AR128" i="2"/>
  <c r="AS128" i="2"/>
  <c r="AT128" i="2"/>
  <c r="AU128" i="2"/>
  <c r="AV128" i="2"/>
  <c r="AW128" i="2"/>
  <c r="AX128" i="2"/>
  <c r="AY128" i="2"/>
  <c r="AZ128" i="2"/>
  <c r="Z128" i="2"/>
  <c r="AA128" i="2"/>
  <c r="AB128" i="2"/>
  <c r="AC128" i="2"/>
  <c r="AD128" i="2"/>
  <c r="AE128" i="2"/>
  <c r="AF128" i="2"/>
  <c r="AG128" i="2"/>
  <c r="AH128" i="2"/>
  <c r="AI128" i="2"/>
  <c r="BH115" i="2"/>
  <c r="BI115" i="2"/>
  <c r="BK115" i="2"/>
  <c r="BL115" i="2"/>
  <c r="BM115" i="2"/>
  <c r="BN115" i="2"/>
  <c r="BO115" i="2"/>
  <c r="BP115" i="2"/>
  <c r="BQ115" i="2"/>
  <c r="AQ115" i="2"/>
  <c r="AR115" i="2"/>
  <c r="AT115" i="2"/>
  <c r="AU115" i="2"/>
  <c r="AV115" i="2"/>
  <c r="AW115" i="2"/>
  <c r="AX115" i="2"/>
  <c r="AY115" i="2"/>
  <c r="AZ115" i="2"/>
  <c r="Z115" i="2"/>
  <c r="AA115" i="2"/>
  <c r="AB115" i="2"/>
  <c r="AC115" i="2"/>
  <c r="AD115" i="2"/>
  <c r="AE115" i="2"/>
  <c r="AF115" i="2"/>
  <c r="AG115" i="2"/>
  <c r="AH115" i="2"/>
  <c r="AI115" i="2"/>
  <c r="BH107" i="2"/>
  <c r="BI107" i="2"/>
  <c r="BK107" i="2"/>
  <c r="BM107" i="2"/>
  <c r="BO107" i="2"/>
  <c r="BQ107" i="2"/>
  <c r="AQ107" i="2"/>
  <c r="AR107" i="2"/>
  <c r="AT107" i="2"/>
  <c r="AV107" i="2"/>
  <c r="AX107" i="2"/>
  <c r="AY107" i="2"/>
  <c r="AZ107" i="2"/>
  <c r="Z107" i="2"/>
  <c r="AA107" i="2"/>
  <c r="AC107" i="2"/>
  <c r="AE107" i="2"/>
  <c r="AG107" i="2"/>
  <c r="AH107" i="2"/>
  <c r="AI107" i="2"/>
  <c r="BH43" i="2"/>
  <c r="BJ43" i="2"/>
  <c r="BL43" i="2"/>
  <c r="BN43" i="2"/>
  <c r="BO43" i="2"/>
  <c r="BP43" i="2"/>
  <c r="AQ43" i="2"/>
  <c r="AS43" i="2"/>
  <c r="AU43" i="2"/>
  <c r="AW43" i="2"/>
  <c r="AX43" i="2"/>
  <c r="Z43" i="2"/>
  <c r="AB43" i="2"/>
  <c r="AD43" i="2"/>
  <c r="AF43" i="2"/>
  <c r="AG43" i="2"/>
  <c r="BI34" i="2"/>
  <c r="BK34" i="2"/>
  <c r="BM34" i="2"/>
  <c r="BN34" i="2"/>
  <c r="BO34" i="2"/>
  <c r="BP34" i="2"/>
  <c r="BQ34" i="2"/>
  <c r="AR34" i="2"/>
  <c r="AT34" i="2"/>
  <c r="AV34" i="2"/>
  <c r="AX34" i="2"/>
  <c r="AY34" i="2"/>
  <c r="AZ34" i="2"/>
  <c r="AA34" i="2"/>
  <c r="AC34" i="2"/>
  <c r="AE34" i="2"/>
  <c r="AG34" i="2"/>
  <c r="AH34" i="2"/>
  <c r="AI34" i="2"/>
  <c r="BG115" i="2" l="1"/>
  <c r="AP115" i="2"/>
  <c r="Y115" i="2"/>
  <c r="D110" i="2" l="1"/>
  <c r="C110" i="2"/>
  <c r="F36" i="5"/>
  <c r="F35" i="5" s="1"/>
  <c r="B36" i="5"/>
  <c r="B35" i="5"/>
  <c r="F32" i="5"/>
  <c r="F31" i="5" s="1"/>
  <c r="B32" i="5"/>
  <c r="B31" i="5"/>
  <c r="F29" i="5"/>
  <c r="F28" i="5" s="1"/>
  <c r="B28" i="5"/>
  <c r="F25" i="5"/>
  <c r="B25" i="5"/>
  <c r="F24" i="5"/>
  <c r="B24" i="5"/>
  <c r="F23" i="5"/>
  <c r="B23" i="5"/>
  <c r="F22" i="5"/>
  <c r="B22" i="5"/>
  <c r="F21" i="5"/>
  <c r="B21" i="5"/>
  <c r="F20" i="5"/>
  <c r="B20" i="5"/>
  <c r="F19" i="5"/>
  <c r="F18" i="5" s="1"/>
  <c r="B19" i="5"/>
  <c r="B18" i="5"/>
  <c r="F15" i="5"/>
  <c r="B15" i="5"/>
  <c r="F14" i="5"/>
  <c r="B14" i="5"/>
  <c r="F13" i="5"/>
  <c r="F12" i="5" s="1"/>
  <c r="B13" i="5"/>
  <c r="B12" i="5"/>
  <c r="F9" i="5"/>
  <c r="B9" i="5"/>
  <c r="F8" i="5"/>
  <c r="B8" i="5"/>
  <c r="F7" i="5"/>
  <c r="B7" i="5"/>
  <c r="F6" i="5"/>
  <c r="F5" i="5" s="1"/>
  <c r="B6" i="5"/>
  <c r="B5" i="5"/>
  <c r="D2" i="5"/>
  <c r="C2" i="5"/>
  <c r="C8" i="5" s="1"/>
  <c r="BE115" i="2"/>
  <c r="AN115" i="2"/>
  <c r="W115" i="2"/>
  <c r="D115" i="2"/>
  <c r="C115" i="2"/>
  <c r="BJ112" i="2"/>
  <c r="BJ115" i="2" s="1"/>
  <c r="AS112" i="2"/>
  <c r="AS115" i="2" s="1"/>
  <c r="AJ112" i="2"/>
  <c r="BR111" i="2"/>
  <c r="BA111" i="2"/>
  <c r="AJ111" i="2"/>
  <c r="D109" i="2"/>
  <c r="C109" i="2"/>
  <c r="D8" i="5" l="1"/>
  <c r="BR112" i="2"/>
  <c r="BA112" i="2"/>
  <c r="F3" i="5"/>
  <c r="D111" i="2"/>
  <c r="D112" i="2" l="1"/>
  <c r="C144" i="2" l="1"/>
  <c r="D144" i="2"/>
  <c r="C493" i="2"/>
  <c r="D493" i="2"/>
  <c r="AW95" i="2" l="1"/>
  <c r="AZ42" i="2"/>
  <c r="AZ43" i="2" s="1"/>
  <c r="AV40" i="2"/>
  <c r="AV43" i="2" s="1"/>
  <c r="AY43" i="2"/>
  <c r="AR38" i="2"/>
  <c r="AR43" i="2" s="1"/>
  <c r="AT39" i="2"/>
  <c r="AT43" i="2" s="1"/>
  <c r="AW9" i="2"/>
  <c r="AU9" i="2"/>
  <c r="AS9" i="2"/>
  <c r="AQ9" i="2"/>
  <c r="AJ288" i="2"/>
  <c r="AJ287" i="2"/>
  <c r="AJ286" i="2"/>
  <c r="BA420" i="2"/>
  <c r="AJ204" i="2"/>
  <c r="AJ205" i="2"/>
  <c r="AJ206" i="2"/>
  <c r="AJ207" i="2"/>
  <c r="AJ208" i="2"/>
  <c r="AJ209" i="2"/>
  <c r="AJ210" i="2"/>
  <c r="AJ211" i="2"/>
  <c r="AJ212" i="2"/>
  <c r="AJ213" i="2"/>
  <c r="AJ220" i="2"/>
  <c r="AJ221" i="2"/>
  <c r="BN95" i="2"/>
  <c r="BL93" i="2"/>
  <c r="AJ201" i="2"/>
  <c r="AJ202" i="2"/>
  <c r="AJ203" i="2"/>
  <c r="AJ200" i="2"/>
  <c r="AJ371" i="2"/>
  <c r="AJ372" i="2"/>
  <c r="AJ373" i="2"/>
  <c r="AJ374" i="2"/>
  <c r="AJ375" i="2"/>
  <c r="AJ376" i="2"/>
  <c r="AJ377" i="2"/>
  <c r="AJ378" i="2"/>
  <c r="AJ379" i="2"/>
  <c r="AJ380" i="2"/>
  <c r="AJ381" i="2"/>
  <c r="AJ382" i="2"/>
  <c r="AJ383" i="2"/>
  <c r="AJ384" i="2"/>
  <c r="AJ385" i="2"/>
  <c r="AJ386" i="2"/>
  <c r="AJ387" i="2"/>
  <c r="AJ388" i="2"/>
  <c r="AJ389" i="2"/>
  <c r="AJ390" i="2"/>
  <c r="AJ391" i="2"/>
  <c r="AJ392" i="2"/>
  <c r="AJ393" i="2"/>
  <c r="AJ394" i="2"/>
  <c r="AJ395" i="2"/>
  <c r="AJ396" i="2"/>
  <c r="AJ397" i="2"/>
  <c r="AJ398" i="2"/>
  <c r="AJ399" i="2"/>
  <c r="AJ400" i="2"/>
  <c r="AJ401" i="2"/>
  <c r="AJ402" i="2"/>
  <c r="AJ403" i="2"/>
  <c r="AJ404" i="2"/>
  <c r="AJ405" i="2"/>
  <c r="AJ406" i="2"/>
  <c r="AJ407" i="2"/>
  <c r="AJ408" i="2"/>
  <c r="AJ409" i="2"/>
  <c r="AJ410" i="2"/>
  <c r="AJ411" i="2"/>
  <c r="AJ412" i="2"/>
  <c r="AJ413" i="2"/>
  <c r="AJ414" i="2"/>
  <c r="AJ415" i="2"/>
  <c r="AJ416" i="2"/>
  <c r="AJ417" i="2"/>
  <c r="AJ418" i="2"/>
  <c r="AJ419" i="2"/>
  <c r="AJ420" i="2"/>
  <c r="AJ421" i="2"/>
  <c r="AJ422" i="2"/>
  <c r="AJ423" i="2"/>
  <c r="AJ424" i="2"/>
  <c r="AJ425" i="2"/>
  <c r="AJ426" i="2"/>
  <c r="AJ427" i="2"/>
  <c r="AJ428" i="2"/>
  <c r="AJ429" i="2"/>
  <c r="AJ430" i="2"/>
  <c r="AJ431" i="2"/>
  <c r="AJ432" i="2"/>
  <c r="AJ433" i="2"/>
  <c r="AJ434" i="2"/>
  <c r="AJ435" i="2"/>
  <c r="AJ436" i="2"/>
  <c r="AJ437" i="2"/>
  <c r="AJ438" i="2"/>
  <c r="AJ439" i="2"/>
  <c r="AJ440" i="2"/>
  <c r="AJ441" i="2"/>
  <c r="AJ442" i="2"/>
  <c r="AJ443" i="2"/>
  <c r="AJ444" i="2"/>
  <c r="AJ445" i="2"/>
  <c r="AJ446" i="2"/>
  <c r="AJ447" i="2"/>
  <c r="AJ448" i="2"/>
  <c r="AJ449" i="2"/>
  <c r="AJ450" i="2"/>
  <c r="AJ451" i="2"/>
  <c r="AJ452" i="2"/>
  <c r="AJ453" i="2"/>
  <c r="AJ454" i="2"/>
  <c r="AJ455" i="2"/>
  <c r="AJ456" i="2"/>
  <c r="AJ457" i="2"/>
  <c r="AJ458" i="2"/>
  <c r="AJ459" i="2"/>
  <c r="AJ460" i="2"/>
  <c r="AJ461" i="2"/>
  <c r="AJ462" i="2"/>
  <c r="AJ463" i="2"/>
  <c r="AJ464" i="2"/>
  <c r="AJ465" i="2"/>
  <c r="AJ466" i="2"/>
  <c r="AJ467" i="2"/>
  <c r="AJ468" i="2"/>
  <c r="AJ469" i="2"/>
  <c r="AJ470" i="2"/>
  <c r="AJ471" i="2"/>
  <c r="AJ472" i="2"/>
  <c r="AJ473" i="2"/>
  <c r="AJ474" i="2"/>
  <c r="AJ475" i="2"/>
  <c r="AJ476" i="2"/>
  <c r="AJ477" i="2"/>
  <c r="AJ478" i="2"/>
  <c r="AJ479" i="2"/>
  <c r="AJ480" i="2"/>
  <c r="AJ481" i="2"/>
  <c r="AJ482" i="2"/>
  <c r="AJ483" i="2"/>
  <c r="AJ484" i="2"/>
  <c r="AJ485" i="2"/>
  <c r="AJ486" i="2"/>
  <c r="AJ487" i="2"/>
  <c r="AJ488" i="2"/>
  <c r="AJ259" i="2"/>
  <c r="AJ260" i="2"/>
  <c r="AJ261" i="2"/>
  <c r="AJ262" i="2"/>
  <c r="AJ263" i="2"/>
  <c r="AJ264" i="2"/>
  <c r="AJ265" i="2"/>
  <c r="AJ266" i="2"/>
  <c r="AJ251" i="2"/>
  <c r="AJ253" i="2"/>
  <c r="AJ254" i="2"/>
  <c r="AJ226" i="2"/>
  <c r="AJ227" i="2"/>
  <c r="AJ228" i="2"/>
  <c r="AJ229" i="2"/>
  <c r="AJ230" i="2"/>
  <c r="AJ231" i="2"/>
  <c r="AJ95" i="2"/>
  <c r="AJ189" i="2"/>
  <c r="AJ190" i="2"/>
  <c r="AJ191" i="2"/>
  <c r="AJ192" i="2"/>
  <c r="AJ193" i="2"/>
  <c r="AJ194" i="2"/>
  <c r="AJ195" i="2"/>
  <c r="AJ175" i="2"/>
  <c r="AJ176" i="2"/>
  <c r="AJ177" i="2"/>
  <c r="AJ178" i="2"/>
  <c r="AJ179" i="2"/>
  <c r="AJ180" i="2"/>
  <c r="AJ181" i="2"/>
  <c r="AJ182" i="2"/>
  <c r="AJ183" i="2"/>
  <c r="AJ184" i="2"/>
  <c r="Y490" i="2"/>
  <c r="Y364" i="2"/>
  <c r="Y267" i="2"/>
  <c r="Y247" i="2"/>
  <c r="BK39" i="2"/>
  <c r="BK43" i="2" s="1"/>
  <c r="BI38" i="2"/>
  <c r="BI43" i="2" s="1"/>
  <c r="BJ21" i="2"/>
  <c r="BJ34" i="2" s="1"/>
  <c r="BR32" i="2"/>
  <c r="AJ8" i="2"/>
  <c r="AJ170" i="2"/>
  <c r="AJ169" i="2"/>
  <c r="AJ168" i="2"/>
  <c r="AJ167" i="2"/>
  <c r="AJ166" i="2"/>
  <c r="AJ165" i="2"/>
  <c r="AJ164" i="2"/>
  <c r="AJ163" i="2"/>
  <c r="AJ162" i="2"/>
  <c r="AJ161" i="2"/>
  <c r="AJ160" i="2"/>
  <c r="AJ159" i="2"/>
  <c r="AJ158" i="2"/>
  <c r="AJ157" i="2"/>
  <c r="AJ156" i="2"/>
  <c r="AJ155" i="2"/>
  <c r="AJ154" i="2"/>
  <c r="AJ153" i="2"/>
  <c r="AJ152" i="2"/>
  <c r="AJ151" i="2"/>
  <c r="AJ150" i="2"/>
  <c r="AJ149" i="2"/>
  <c r="AJ141" i="2"/>
  <c r="AJ140" i="2"/>
  <c r="AJ139" i="2"/>
  <c r="AJ134" i="2"/>
  <c r="AJ133" i="2"/>
  <c r="AJ132" i="2"/>
  <c r="AJ127" i="2"/>
  <c r="AJ126" i="2"/>
  <c r="AJ125" i="2"/>
  <c r="AJ124" i="2"/>
  <c r="AJ123" i="2"/>
  <c r="AJ122" i="2"/>
  <c r="AJ121" i="2"/>
  <c r="AJ105" i="2"/>
  <c r="AJ104" i="2"/>
  <c r="AJ103" i="2"/>
  <c r="AJ102" i="2"/>
  <c r="AJ101" i="2"/>
  <c r="AJ100" i="2"/>
  <c r="AJ99" i="2"/>
  <c r="AJ98" i="2"/>
  <c r="AJ97" i="2"/>
  <c r="AJ96" i="2"/>
  <c r="AJ94" i="2"/>
  <c r="AJ93" i="2"/>
  <c r="AJ92" i="2"/>
  <c r="AJ91" i="2"/>
  <c r="AJ90" i="2"/>
  <c r="AJ89" i="2"/>
  <c r="AJ87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1" i="2"/>
  <c r="AJ69" i="2"/>
  <c r="AJ68" i="2"/>
  <c r="AJ67" i="2"/>
  <c r="AJ66" i="2"/>
  <c r="AJ65" i="2"/>
  <c r="AJ64" i="2"/>
  <c r="AJ63" i="2"/>
  <c r="AJ62" i="2"/>
  <c r="AJ61" i="2"/>
  <c r="AJ60" i="2"/>
  <c r="AJ58" i="2"/>
  <c r="AJ56" i="2"/>
  <c r="AJ54" i="2"/>
  <c r="AJ53" i="2"/>
  <c r="AJ33" i="2"/>
  <c r="AJ31" i="2"/>
  <c r="AJ30" i="2"/>
  <c r="AJ29" i="2"/>
  <c r="AJ27" i="2"/>
  <c r="AJ26" i="2"/>
  <c r="AJ24" i="2"/>
  <c r="AJ23" i="2"/>
  <c r="AJ22" i="2"/>
  <c r="AJ20" i="2"/>
  <c r="AJ19" i="2"/>
  <c r="AJ10" i="2"/>
  <c r="BL25" i="2"/>
  <c r="BL34" i="2" s="1"/>
  <c r="BH18" i="2"/>
  <c r="BH34" i="2" s="1"/>
  <c r="AI42" i="2"/>
  <c r="AI43" i="2" s="1"/>
  <c r="AE40" i="2"/>
  <c r="AE43" i="2" s="1"/>
  <c r="AH43" i="2"/>
  <c r="AA38" i="2"/>
  <c r="AA43" i="2" s="1"/>
  <c r="AC39" i="2"/>
  <c r="AC43" i="2" s="1"/>
  <c r="Z9" i="2"/>
  <c r="AB9" i="2"/>
  <c r="AD25" i="2"/>
  <c r="AD34" i="2" s="1"/>
  <c r="AF9" i="2"/>
  <c r="AQ18" i="2" l="1"/>
  <c r="AQ34" i="2" s="1"/>
  <c r="AQ334" i="2"/>
  <c r="AQ364" i="2" s="1"/>
  <c r="AS55" i="2"/>
  <c r="AS107" i="2" s="1"/>
  <c r="AS335" i="2"/>
  <c r="Z32" i="2"/>
  <c r="AJ32" i="2" s="1"/>
  <c r="Z334" i="2"/>
  <c r="AU86" i="2"/>
  <c r="AU336" i="2"/>
  <c r="AF28" i="2"/>
  <c r="AF34" i="2" s="1"/>
  <c r="AF337" i="2"/>
  <c r="AB21" i="2"/>
  <c r="AB34" i="2" s="1"/>
  <c r="AB335" i="2"/>
  <c r="AW59" i="2"/>
  <c r="AW337" i="2"/>
  <c r="BA310" i="2"/>
  <c r="AS21" i="2"/>
  <c r="AS34" i="2" s="1"/>
  <c r="AU57" i="2"/>
  <c r="AU25" i="2"/>
  <c r="AU34" i="2" s="1"/>
  <c r="AW28" i="2"/>
  <c r="AW34" i="2" s="1"/>
  <c r="AU70" i="2"/>
  <c r="AD86" i="2"/>
  <c r="AJ86" i="2" s="1"/>
  <c r="AF59" i="2"/>
  <c r="AW72" i="2"/>
  <c r="AD70" i="2"/>
  <c r="AJ70" i="2" s="1"/>
  <c r="AF72" i="2"/>
  <c r="AJ72" i="2" s="1"/>
  <c r="AW88" i="2"/>
  <c r="AB55" i="2"/>
  <c r="AB107" i="2" s="1"/>
  <c r="AF88" i="2"/>
  <c r="AJ88" i="2" s="1"/>
  <c r="AJ327" i="2"/>
  <c r="C29" i="5" s="1"/>
  <c r="C28" i="5" s="1"/>
  <c r="AD57" i="2"/>
  <c r="AJ247" i="2"/>
  <c r="C23" i="5" s="1"/>
  <c r="AJ490" i="2"/>
  <c r="C36" i="5" s="1"/>
  <c r="C35" i="5" s="1"/>
  <c r="AJ38" i="2"/>
  <c r="AJ39" i="2"/>
  <c r="AJ42" i="2"/>
  <c r="AJ40" i="2"/>
  <c r="AJ41" i="2"/>
  <c r="AJ25" i="2"/>
  <c r="Z18" i="2"/>
  <c r="Z34" i="2" l="1"/>
  <c r="AJ28" i="2"/>
  <c r="AJ21" i="2"/>
  <c r="AU364" i="2"/>
  <c r="BA336" i="2"/>
  <c r="AW364" i="2"/>
  <c r="BA337" i="2"/>
  <c r="Z364" i="2"/>
  <c r="AJ334" i="2"/>
  <c r="AJ335" i="2"/>
  <c r="AB364" i="2"/>
  <c r="AS364" i="2"/>
  <c r="BA335" i="2"/>
  <c r="AJ337" i="2"/>
  <c r="AF364" i="2"/>
  <c r="AD107" i="2"/>
  <c r="AF107" i="2"/>
  <c r="AW107" i="2"/>
  <c r="AU107" i="2"/>
  <c r="AJ55" i="2"/>
  <c r="AJ57" i="2"/>
  <c r="AJ59" i="2"/>
  <c r="AJ18" i="2"/>
  <c r="BR100" i="2"/>
  <c r="BA100" i="2"/>
  <c r="AJ364" i="2" l="1"/>
  <c r="C32" i="5" s="1"/>
  <c r="C31" i="5" s="1"/>
  <c r="BA115" i="2"/>
  <c r="D10" i="5" s="1"/>
  <c r="AJ115" i="2"/>
  <c r="C10" i="5" s="1"/>
  <c r="E7" i="3" l="1"/>
  <c r="E6" i="3"/>
  <c r="E5" i="3"/>
  <c r="G13" i="3"/>
  <c r="G8" i="3"/>
  <c r="G7" i="3"/>
  <c r="G6" i="3"/>
  <c r="G5" i="3"/>
  <c r="G11" i="3" s="1"/>
  <c r="G18" i="3" l="1"/>
  <c r="G16" i="3"/>
  <c r="BG43" i="2" l="1"/>
  <c r="AP43" i="2"/>
  <c r="Y43" i="2"/>
  <c r="Y34" i="2"/>
  <c r="Y222" i="2"/>
  <c r="AJ222" i="2" s="1"/>
  <c r="Y196" i="2"/>
  <c r="Y185" i="2"/>
  <c r="Y171" i="2"/>
  <c r="Y135" i="2"/>
  <c r="BG128" i="2"/>
  <c r="AP128" i="2"/>
  <c r="Y128" i="2"/>
  <c r="BR8" i="2"/>
  <c r="BR10" i="2"/>
  <c r="C22" i="5" l="1"/>
  <c r="AJ128" i="2"/>
  <c r="AJ43" i="2"/>
  <c r="BA10" i="2"/>
  <c r="C13" i="5" l="1"/>
  <c r="C7" i="5"/>
  <c r="D495" i="2"/>
  <c r="C495" i="2"/>
  <c r="D494" i="2"/>
  <c r="C494" i="2"/>
  <c r="D492" i="2"/>
  <c r="C492" i="2"/>
  <c r="D491" i="2"/>
  <c r="C491" i="2"/>
  <c r="BG490" i="2"/>
  <c r="BE490" i="2"/>
  <c r="AN490" i="2"/>
  <c r="W490" i="2"/>
  <c r="D490" i="2"/>
  <c r="C490" i="2"/>
  <c r="B490" i="2"/>
  <c r="BR488" i="2"/>
  <c r="BA488" i="2"/>
  <c r="BR487" i="2"/>
  <c r="BA487" i="2"/>
  <c r="BR486" i="2"/>
  <c r="BA486" i="2"/>
  <c r="BR485" i="2"/>
  <c r="BA485" i="2"/>
  <c r="BR484" i="2"/>
  <c r="BA484" i="2"/>
  <c r="BR483" i="2"/>
  <c r="BA483" i="2"/>
  <c r="BR482" i="2"/>
  <c r="BA482" i="2"/>
  <c r="BR481" i="2"/>
  <c r="BA481" i="2"/>
  <c r="BR480" i="2"/>
  <c r="BA480" i="2"/>
  <c r="BR479" i="2"/>
  <c r="BA479" i="2"/>
  <c r="BR478" i="2"/>
  <c r="BA478" i="2"/>
  <c r="BR477" i="2"/>
  <c r="BA477" i="2"/>
  <c r="BR476" i="2"/>
  <c r="BA476" i="2"/>
  <c r="BR475" i="2"/>
  <c r="BA475" i="2"/>
  <c r="BR474" i="2"/>
  <c r="BA474" i="2"/>
  <c r="BR473" i="2"/>
  <c r="BA473" i="2"/>
  <c r="BR472" i="2"/>
  <c r="BA472" i="2"/>
  <c r="BR471" i="2"/>
  <c r="BA471" i="2"/>
  <c r="BR470" i="2"/>
  <c r="BA470" i="2"/>
  <c r="BR469" i="2"/>
  <c r="BA469" i="2"/>
  <c r="BR468" i="2"/>
  <c r="BA468" i="2"/>
  <c r="BR467" i="2"/>
  <c r="BA467" i="2"/>
  <c r="BR466" i="2"/>
  <c r="BA466" i="2"/>
  <c r="BR465" i="2"/>
  <c r="BA465" i="2"/>
  <c r="BR464" i="2"/>
  <c r="BA464" i="2"/>
  <c r="BR463" i="2"/>
  <c r="BA463" i="2"/>
  <c r="BR462" i="2"/>
  <c r="BA462" i="2"/>
  <c r="BR461" i="2"/>
  <c r="BA461" i="2"/>
  <c r="BR460" i="2"/>
  <c r="BA460" i="2"/>
  <c r="BR459" i="2"/>
  <c r="BA459" i="2"/>
  <c r="BR458" i="2"/>
  <c r="BA458" i="2"/>
  <c r="BR457" i="2"/>
  <c r="BA457" i="2"/>
  <c r="BR456" i="2"/>
  <c r="BA456" i="2"/>
  <c r="BR455" i="2"/>
  <c r="BA455" i="2"/>
  <c r="BR454" i="2"/>
  <c r="BA454" i="2"/>
  <c r="BR453" i="2"/>
  <c r="BA453" i="2"/>
  <c r="BR452" i="2"/>
  <c r="BA452" i="2"/>
  <c r="BR451" i="2"/>
  <c r="BA451" i="2"/>
  <c r="BR450" i="2"/>
  <c r="BA450" i="2"/>
  <c r="BR449" i="2"/>
  <c r="BA449" i="2"/>
  <c r="BR448" i="2"/>
  <c r="BA448" i="2"/>
  <c r="BR447" i="2"/>
  <c r="BA447" i="2"/>
  <c r="BR446" i="2"/>
  <c r="BA446" i="2"/>
  <c r="BR445" i="2"/>
  <c r="BA445" i="2"/>
  <c r="BR444" i="2"/>
  <c r="BA444" i="2"/>
  <c r="BR443" i="2"/>
  <c r="BA443" i="2"/>
  <c r="BR442" i="2"/>
  <c r="BA442" i="2"/>
  <c r="BR441" i="2"/>
  <c r="BA441" i="2"/>
  <c r="BR440" i="2"/>
  <c r="BA440" i="2"/>
  <c r="BR439" i="2"/>
  <c r="BA439" i="2"/>
  <c r="BR438" i="2"/>
  <c r="BA438" i="2"/>
  <c r="BR437" i="2"/>
  <c r="BA437" i="2"/>
  <c r="BR436" i="2"/>
  <c r="BA436" i="2"/>
  <c r="BR435" i="2"/>
  <c r="BA435" i="2"/>
  <c r="BR434" i="2"/>
  <c r="BA434" i="2"/>
  <c r="BR433" i="2"/>
  <c r="BA433" i="2"/>
  <c r="BR432" i="2"/>
  <c r="BA432" i="2"/>
  <c r="BR431" i="2"/>
  <c r="BA431" i="2"/>
  <c r="BR430" i="2"/>
  <c r="BA430" i="2"/>
  <c r="BR429" i="2"/>
  <c r="BA429" i="2"/>
  <c r="BR428" i="2"/>
  <c r="BA428" i="2"/>
  <c r="BR427" i="2"/>
  <c r="BA427" i="2"/>
  <c r="BR426" i="2"/>
  <c r="BA426" i="2"/>
  <c r="BR425" i="2"/>
  <c r="BA425" i="2"/>
  <c r="BR424" i="2"/>
  <c r="BA424" i="2"/>
  <c r="BR423" i="2"/>
  <c r="BA423" i="2"/>
  <c r="BR422" i="2"/>
  <c r="BA422" i="2"/>
  <c r="BR421" i="2"/>
  <c r="BA421" i="2"/>
  <c r="BR420" i="2"/>
  <c r="BR419" i="2"/>
  <c r="BA419" i="2"/>
  <c r="BR418" i="2"/>
  <c r="BA418" i="2"/>
  <c r="BR417" i="2"/>
  <c r="BA417" i="2"/>
  <c r="BR416" i="2"/>
  <c r="BA416" i="2"/>
  <c r="BR415" i="2"/>
  <c r="BA415" i="2"/>
  <c r="BR414" i="2"/>
  <c r="BA414" i="2"/>
  <c r="BR413" i="2"/>
  <c r="BA413" i="2"/>
  <c r="BR412" i="2"/>
  <c r="BA412" i="2"/>
  <c r="BR411" i="2"/>
  <c r="BA411" i="2"/>
  <c r="BR410" i="2"/>
  <c r="BA410" i="2"/>
  <c r="BR409" i="2"/>
  <c r="BA409" i="2"/>
  <c r="BR408" i="2"/>
  <c r="BA408" i="2"/>
  <c r="BR407" i="2"/>
  <c r="BA407" i="2"/>
  <c r="BR406" i="2"/>
  <c r="BA406" i="2"/>
  <c r="D406" i="2"/>
  <c r="C406" i="2"/>
  <c r="BR405" i="2"/>
  <c r="BA405" i="2"/>
  <c r="D405" i="2"/>
  <c r="C405" i="2"/>
  <c r="BR404" i="2"/>
  <c r="BA404" i="2"/>
  <c r="BR403" i="2"/>
  <c r="BA403" i="2"/>
  <c r="BR402" i="2"/>
  <c r="BA402" i="2"/>
  <c r="BR401" i="2"/>
  <c r="BA401" i="2"/>
  <c r="BR400" i="2"/>
  <c r="BA400" i="2"/>
  <c r="BR399" i="2"/>
  <c r="BA399" i="2"/>
  <c r="BR398" i="2"/>
  <c r="BA398" i="2"/>
  <c r="BR397" i="2"/>
  <c r="BA397" i="2"/>
  <c r="BR396" i="2"/>
  <c r="BA396" i="2"/>
  <c r="BR395" i="2"/>
  <c r="BA395" i="2"/>
  <c r="BR394" i="2"/>
  <c r="BA394" i="2"/>
  <c r="BR393" i="2"/>
  <c r="BA393" i="2"/>
  <c r="BR392" i="2"/>
  <c r="BA392" i="2"/>
  <c r="BR391" i="2"/>
  <c r="BA391" i="2"/>
  <c r="BR390" i="2"/>
  <c r="BA390" i="2"/>
  <c r="BR389" i="2"/>
  <c r="BA389" i="2"/>
  <c r="BR388" i="2"/>
  <c r="BA388" i="2"/>
  <c r="BR387" i="2"/>
  <c r="BA387" i="2"/>
  <c r="BR386" i="2"/>
  <c r="BA386" i="2"/>
  <c r="BR385" i="2"/>
  <c r="BA385" i="2"/>
  <c r="BR384" i="2"/>
  <c r="BA384" i="2"/>
  <c r="BR383" i="2"/>
  <c r="BA383" i="2"/>
  <c r="BR382" i="2"/>
  <c r="BA382" i="2"/>
  <c r="BR381" i="2"/>
  <c r="BA381" i="2"/>
  <c r="BR380" i="2"/>
  <c r="BA380" i="2"/>
  <c r="BR379" i="2"/>
  <c r="BA379" i="2"/>
  <c r="BR378" i="2"/>
  <c r="BA378" i="2"/>
  <c r="BR377" i="2"/>
  <c r="BA377" i="2"/>
  <c r="BR376" i="2"/>
  <c r="BA376" i="2"/>
  <c r="BR375" i="2"/>
  <c r="BA375" i="2"/>
  <c r="BR374" i="2"/>
  <c r="BA374" i="2"/>
  <c r="BR373" i="2"/>
  <c r="BA373" i="2"/>
  <c r="BR372" i="2"/>
  <c r="BA372" i="2"/>
  <c r="BR371" i="2"/>
  <c r="BA371" i="2"/>
  <c r="D369" i="2"/>
  <c r="C369" i="2"/>
  <c r="D368" i="2"/>
  <c r="C368" i="2"/>
  <c r="D367" i="2"/>
  <c r="C367" i="2"/>
  <c r="D366" i="2"/>
  <c r="C366" i="2"/>
  <c r="D365" i="2"/>
  <c r="BG364" i="2"/>
  <c r="BR364" i="2" s="1"/>
  <c r="BE364" i="2"/>
  <c r="W364" i="2"/>
  <c r="D364" i="2"/>
  <c r="B364" i="2"/>
  <c r="BR334" i="2"/>
  <c r="BA334" i="2"/>
  <c r="D333" i="2"/>
  <c r="C333" i="2"/>
  <c r="D332" i="2"/>
  <c r="C332" i="2"/>
  <c r="D331" i="2"/>
  <c r="C331" i="2"/>
  <c r="D330" i="2"/>
  <c r="C330" i="2"/>
  <c r="D329" i="2"/>
  <c r="C329" i="2"/>
  <c r="D328" i="2"/>
  <c r="C328" i="2"/>
  <c r="BE327" i="2"/>
  <c r="AN327" i="2"/>
  <c r="W327" i="2"/>
  <c r="D327" i="2"/>
  <c r="C327" i="2"/>
  <c r="B327" i="2"/>
  <c r="BA287" i="2"/>
  <c r="BR286" i="2"/>
  <c r="D285" i="2"/>
  <c r="C285" i="2"/>
  <c r="D284" i="2"/>
  <c r="C284" i="2"/>
  <c r="D283" i="2"/>
  <c r="C283" i="2"/>
  <c r="D282" i="2"/>
  <c r="C282" i="2"/>
  <c r="D281" i="2"/>
  <c r="C281" i="2"/>
  <c r="D280" i="2"/>
  <c r="C280" i="2"/>
  <c r="D279" i="2"/>
  <c r="C279" i="2"/>
  <c r="D278" i="2"/>
  <c r="C278" i="2"/>
  <c r="D277" i="2"/>
  <c r="C277" i="2"/>
  <c r="D276" i="2"/>
  <c r="C276" i="2"/>
  <c r="BG267" i="2"/>
  <c r="BE267" i="2"/>
  <c r="AP267" i="2"/>
  <c r="AN267" i="2"/>
  <c r="W267" i="2"/>
  <c r="D267" i="2"/>
  <c r="C267" i="2"/>
  <c r="B267" i="2"/>
  <c r="BR266" i="2"/>
  <c r="BA266" i="2"/>
  <c r="D266" i="2"/>
  <c r="BR265" i="2"/>
  <c r="BA265" i="2"/>
  <c r="D265" i="2"/>
  <c r="BR264" i="2"/>
  <c r="BA264" i="2"/>
  <c r="D264" i="2"/>
  <c r="BR263" i="2"/>
  <c r="BA263" i="2"/>
  <c r="D263" i="2"/>
  <c r="BR262" i="2"/>
  <c r="BA262" i="2"/>
  <c r="D262" i="2"/>
  <c r="BR261" i="2"/>
  <c r="BA261" i="2"/>
  <c r="D261" i="2"/>
  <c r="BR260" i="2"/>
  <c r="BA260" i="2"/>
  <c r="D260" i="2"/>
  <c r="BR259" i="2"/>
  <c r="BA259" i="2"/>
  <c r="D259" i="2"/>
  <c r="D258" i="2"/>
  <c r="C258" i="2"/>
  <c r="D257" i="2"/>
  <c r="C257" i="2"/>
  <c r="D256" i="2"/>
  <c r="C256" i="2"/>
  <c r="BG255" i="2"/>
  <c r="BE255" i="2"/>
  <c r="AP255" i="2"/>
  <c r="AN255" i="2"/>
  <c r="Y255" i="2"/>
  <c r="AJ255" i="2" s="1"/>
  <c r="W255" i="2"/>
  <c r="D255" i="2"/>
  <c r="C255" i="2"/>
  <c r="B255" i="2"/>
  <c r="BR254" i="2"/>
  <c r="BA254" i="2"/>
  <c r="BR253" i="2"/>
  <c r="BR251" i="2"/>
  <c r="BA251" i="2"/>
  <c r="D250" i="2"/>
  <c r="C250" i="2"/>
  <c r="D249" i="2"/>
  <c r="C249" i="2"/>
  <c r="D248" i="2"/>
  <c r="C248" i="2"/>
  <c r="BG247" i="2"/>
  <c r="BE247" i="2"/>
  <c r="AP247" i="2"/>
  <c r="AN247" i="2"/>
  <c r="W247" i="2"/>
  <c r="D247" i="2"/>
  <c r="C247" i="2"/>
  <c r="B247" i="2"/>
  <c r="BR231" i="2"/>
  <c r="BA231" i="2"/>
  <c r="BR230" i="2"/>
  <c r="BA230" i="2"/>
  <c r="BR229" i="2"/>
  <c r="BA229" i="2"/>
  <c r="BR228" i="2"/>
  <c r="BA228" i="2"/>
  <c r="BR227" i="2"/>
  <c r="BA227" i="2"/>
  <c r="BR226" i="2"/>
  <c r="BA226" i="2"/>
  <c r="D225" i="2"/>
  <c r="C225" i="2"/>
  <c r="D224" i="2"/>
  <c r="C224" i="2"/>
  <c r="D223" i="2"/>
  <c r="C223" i="2"/>
  <c r="BG222" i="2"/>
  <c r="BE222" i="2"/>
  <c r="AP222" i="2"/>
  <c r="AN222" i="2"/>
  <c r="W222" i="2"/>
  <c r="D222" i="2"/>
  <c r="C222" i="2"/>
  <c r="B222" i="2"/>
  <c r="BR221" i="2"/>
  <c r="BA221" i="2"/>
  <c r="BR220" i="2"/>
  <c r="BA220" i="2"/>
  <c r="BR213" i="2"/>
  <c r="BA213" i="2"/>
  <c r="BR212" i="2"/>
  <c r="BA212" i="2"/>
  <c r="BR211" i="2"/>
  <c r="BA211" i="2"/>
  <c r="BR210" i="2"/>
  <c r="BA210" i="2"/>
  <c r="BR209" i="2"/>
  <c r="BA209" i="2"/>
  <c r="BR208" i="2"/>
  <c r="BA208" i="2"/>
  <c r="BR207" i="2"/>
  <c r="BA207" i="2"/>
  <c r="BR206" i="2"/>
  <c r="BA206" i="2"/>
  <c r="BR205" i="2"/>
  <c r="BA205" i="2"/>
  <c r="BR204" i="2"/>
  <c r="BA204" i="2"/>
  <c r="BR203" i="2"/>
  <c r="BA203" i="2"/>
  <c r="BR202" i="2"/>
  <c r="BA202" i="2"/>
  <c r="BR201" i="2"/>
  <c r="BA201" i="2"/>
  <c r="BR200" i="2"/>
  <c r="BA200" i="2"/>
  <c r="D199" i="2"/>
  <c r="C199" i="2"/>
  <c r="D198" i="2"/>
  <c r="C198" i="2"/>
  <c r="D197" i="2"/>
  <c r="C197" i="2"/>
  <c r="BG196" i="2"/>
  <c r="BE196" i="2"/>
  <c r="AP196" i="2"/>
  <c r="AN196" i="2"/>
  <c r="W196" i="2"/>
  <c r="D196" i="2"/>
  <c r="C196" i="2"/>
  <c r="B196" i="2"/>
  <c r="BR195" i="2"/>
  <c r="BA195" i="2"/>
  <c r="BR194" i="2"/>
  <c r="BA194" i="2"/>
  <c r="BR193" i="2"/>
  <c r="BA193" i="2"/>
  <c r="BR192" i="2"/>
  <c r="BA192" i="2"/>
  <c r="BR191" i="2"/>
  <c r="BA191" i="2"/>
  <c r="BR190" i="2"/>
  <c r="BA190" i="2"/>
  <c r="BR189" i="2"/>
  <c r="BA189" i="2"/>
  <c r="D188" i="2"/>
  <c r="C188" i="2"/>
  <c r="D187" i="2"/>
  <c r="C187" i="2"/>
  <c r="D186" i="2"/>
  <c r="C186" i="2"/>
  <c r="BG185" i="2"/>
  <c r="BE185" i="2"/>
  <c r="AP185" i="2"/>
  <c r="AN185" i="2"/>
  <c r="W185" i="2"/>
  <c r="D185" i="2"/>
  <c r="C185" i="2"/>
  <c r="B185" i="2"/>
  <c r="BR184" i="2"/>
  <c r="BA184" i="2"/>
  <c r="BR183" i="2"/>
  <c r="BA183" i="2"/>
  <c r="BR182" i="2"/>
  <c r="BA182" i="2"/>
  <c r="BR181" i="2"/>
  <c r="BA181" i="2"/>
  <c r="BR180" i="2"/>
  <c r="BA180" i="2"/>
  <c r="BR179" i="2"/>
  <c r="BA179" i="2"/>
  <c r="BR178" i="2"/>
  <c r="BA178" i="2"/>
  <c r="BR177" i="2"/>
  <c r="BA177" i="2"/>
  <c r="BR176" i="2"/>
  <c r="BA176" i="2"/>
  <c r="BR175" i="2"/>
  <c r="BA175" i="2"/>
  <c r="D174" i="2"/>
  <c r="C174" i="2"/>
  <c r="D173" i="2"/>
  <c r="C173" i="2"/>
  <c r="D172" i="2"/>
  <c r="C172" i="2"/>
  <c r="BG171" i="2"/>
  <c r="BE171" i="2"/>
  <c r="AP171" i="2"/>
  <c r="AN171" i="2"/>
  <c r="W171" i="2"/>
  <c r="D171" i="2"/>
  <c r="C171" i="2"/>
  <c r="B171" i="2"/>
  <c r="BR170" i="2"/>
  <c r="BA170" i="2"/>
  <c r="BR169" i="2"/>
  <c r="BA169" i="2"/>
  <c r="BR168" i="2"/>
  <c r="BA168" i="2"/>
  <c r="BR167" i="2"/>
  <c r="BA167" i="2"/>
  <c r="BR166" i="2"/>
  <c r="BA166" i="2"/>
  <c r="BR165" i="2"/>
  <c r="BA165" i="2"/>
  <c r="BR164" i="2"/>
  <c r="BA164" i="2"/>
  <c r="BR163" i="2"/>
  <c r="BA163" i="2"/>
  <c r="BR162" i="2"/>
  <c r="BA162" i="2"/>
  <c r="BR161" i="2"/>
  <c r="BA161" i="2"/>
  <c r="BR160" i="2"/>
  <c r="BA160" i="2"/>
  <c r="BR159" i="2"/>
  <c r="BA159" i="2"/>
  <c r="BR158" i="2"/>
  <c r="BA158" i="2"/>
  <c r="BR157" i="2"/>
  <c r="BA157" i="2"/>
  <c r="BR156" i="2"/>
  <c r="BA156" i="2"/>
  <c r="BR155" i="2"/>
  <c r="BA155" i="2"/>
  <c r="BR154" i="2"/>
  <c r="BA154" i="2"/>
  <c r="BR153" i="2"/>
  <c r="BA153" i="2"/>
  <c r="BR152" i="2"/>
  <c r="BA152" i="2"/>
  <c r="BR151" i="2"/>
  <c r="BA151" i="2"/>
  <c r="BR150" i="2"/>
  <c r="BA150" i="2"/>
  <c r="BR149" i="2"/>
  <c r="BA149" i="2"/>
  <c r="D148" i="2"/>
  <c r="C148" i="2"/>
  <c r="D147" i="2"/>
  <c r="C147" i="2"/>
  <c r="D146" i="2"/>
  <c r="C146" i="2"/>
  <c r="D145" i="2"/>
  <c r="C145" i="2"/>
  <c r="D143" i="2"/>
  <c r="C143" i="2"/>
  <c r="BG142" i="2"/>
  <c r="BE142" i="2"/>
  <c r="AP142" i="2"/>
  <c r="AN142" i="2"/>
  <c r="Y142" i="2"/>
  <c r="W142" i="2"/>
  <c r="D142" i="2"/>
  <c r="C142" i="2"/>
  <c r="B142" i="2"/>
  <c r="BR141" i="2"/>
  <c r="BA141" i="2"/>
  <c r="BR140" i="2"/>
  <c r="BA140" i="2"/>
  <c r="BR139" i="2"/>
  <c r="BA139" i="2"/>
  <c r="D138" i="2"/>
  <c r="C138" i="2"/>
  <c r="D137" i="2"/>
  <c r="C137" i="2"/>
  <c r="D136" i="2"/>
  <c r="C136" i="2"/>
  <c r="BG135" i="2"/>
  <c r="BE135" i="2"/>
  <c r="AP135" i="2"/>
  <c r="AN135" i="2"/>
  <c r="W135" i="2"/>
  <c r="D135" i="2"/>
  <c r="C135" i="2"/>
  <c r="B135" i="2"/>
  <c r="BR134" i="2"/>
  <c r="BA134" i="2"/>
  <c r="BR133" i="2"/>
  <c r="BA133" i="2"/>
  <c r="BR132" i="2"/>
  <c r="BA132" i="2"/>
  <c r="D131" i="2"/>
  <c r="C131" i="2"/>
  <c r="D130" i="2"/>
  <c r="C130" i="2"/>
  <c r="D129" i="2"/>
  <c r="C129" i="2"/>
  <c r="BE128" i="2"/>
  <c r="AN128" i="2"/>
  <c r="W128" i="2"/>
  <c r="D128" i="2"/>
  <c r="C128" i="2"/>
  <c r="B128" i="2"/>
  <c r="BR127" i="2"/>
  <c r="BA127" i="2"/>
  <c r="BR126" i="2"/>
  <c r="BA126" i="2"/>
  <c r="BR125" i="2"/>
  <c r="BA125" i="2"/>
  <c r="BR124" i="2"/>
  <c r="BA124" i="2"/>
  <c r="BR123" i="2"/>
  <c r="BA123" i="2"/>
  <c r="BR122" i="2"/>
  <c r="BA122" i="2"/>
  <c r="BR121" i="2"/>
  <c r="BA121" i="2"/>
  <c r="D120" i="2"/>
  <c r="C120" i="2"/>
  <c r="D119" i="2"/>
  <c r="C119" i="2"/>
  <c r="D118" i="2"/>
  <c r="C118" i="2"/>
  <c r="D117" i="2"/>
  <c r="C117" i="2"/>
  <c r="D116" i="2"/>
  <c r="C116" i="2"/>
  <c r="D108" i="2"/>
  <c r="C108" i="2"/>
  <c r="BG107" i="2"/>
  <c r="BE107" i="2"/>
  <c r="AP107" i="2"/>
  <c r="AN107" i="2"/>
  <c r="W107" i="2"/>
  <c r="D107" i="2"/>
  <c r="C107" i="2"/>
  <c r="B107" i="2"/>
  <c r="BR106" i="2"/>
  <c r="BA106" i="2"/>
  <c r="BR105" i="2"/>
  <c r="BA105" i="2"/>
  <c r="BR104" i="2"/>
  <c r="BA104" i="2"/>
  <c r="BR103" i="2"/>
  <c r="BA103" i="2"/>
  <c r="BR102" i="2"/>
  <c r="BA102" i="2"/>
  <c r="BR101" i="2"/>
  <c r="BA101" i="2"/>
  <c r="BR99" i="2"/>
  <c r="BA99" i="2"/>
  <c r="BR98" i="2"/>
  <c r="BA98" i="2"/>
  <c r="BR97" i="2"/>
  <c r="BA97" i="2"/>
  <c r="BR96" i="2"/>
  <c r="BA96" i="2"/>
  <c r="BR95" i="2"/>
  <c r="BA95" i="2"/>
  <c r="BR94" i="2"/>
  <c r="BA94" i="2"/>
  <c r="BR93" i="2"/>
  <c r="BA93" i="2"/>
  <c r="BR92" i="2"/>
  <c r="BA92" i="2"/>
  <c r="BR91" i="2"/>
  <c r="BA91" i="2"/>
  <c r="BR90" i="2"/>
  <c r="BA90" i="2"/>
  <c r="BR89" i="2"/>
  <c r="BA89" i="2"/>
  <c r="BR87" i="2"/>
  <c r="BA87" i="2"/>
  <c r="BA86" i="2"/>
  <c r="BR85" i="2"/>
  <c r="BA85" i="2"/>
  <c r="BR84" i="2"/>
  <c r="BA84" i="2"/>
  <c r="BR83" i="2"/>
  <c r="BA83" i="2"/>
  <c r="BR82" i="2"/>
  <c r="BA82" i="2"/>
  <c r="BR81" i="2"/>
  <c r="BA81" i="2"/>
  <c r="BR80" i="2"/>
  <c r="BA80" i="2"/>
  <c r="BR79" i="2"/>
  <c r="BA79" i="2"/>
  <c r="BR78" i="2"/>
  <c r="BA78" i="2"/>
  <c r="BR77" i="2"/>
  <c r="BA77" i="2"/>
  <c r="BR76" i="2"/>
  <c r="BA76" i="2"/>
  <c r="BR75" i="2"/>
  <c r="BA75" i="2"/>
  <c r="BR74" i="2"/>
  <c r="BA74" i="2"/>
  <c r="BR73" i="2"/>
  <c r="BA73" i="2"/>
  <c r="BP72" i="2"/>
  <c r="BR71" i="2"/>
  <c r="BA71" i="2"/>
  <c r="BA70" i="2"/>
  <c r="BR69" i="2"/>
  <c r="BA69" i="2"/>
  <c r="BR68" i="2"/>
  <c r="BA68" i="2"/>
  <c r="BR67" i="2"/>
  <c r="BA67" i="2"/>
  <c r="BR66" i="2"/>
  <c r="BA66" i="2"/>
  <c r="BR65" i="2"/>
  <c r="BA65" i="2"/>
  <c r="BR64" i="2"/>
  <c r="BA64" i="2"/>
  <c r="BR63" i="2"/>
  <c r="BA63" i="2"/>
  <c r="BR62" i="2"/>
  <c r="BA62" i="2"/>
  <c r="BP61" i="2"/>
  <c r="BA61" i="2"/>
  <c r="BR60" i="2"/>
  <c r="BA59" i="2"/>
  <c r="BR58" i="2"/>
  <c r="BA58" i="2"/>
  <c r="BR56" i="2"/>
  <c r="BA56" i="2"/>
  <c r="BR54" i="2"/>
  <c r="BA54" i="2"/>
  <c r="BR53" i="2"/>
  <c r="BA53" i="2"/>
  <c r="D52" i="2"/>
  <c r="C52" i="2"/>
  <c r="D51" i="2"/>
  <c r="C51" i="2"/>
  <c r="D50" i="2"/>
  <c r="C50" i="2"/>
  <c r="E8" i="5"/>
  <c r="D46" i="2"/>
  <c r="C46" i="2"/>
  <c r="D45" i="2"/>
  <c r="C45" i="2"/>
  <c r="D44" i="2"/>
  <c r="C44" i="2"/>
  <c r="BE43" i="2"/>
  <c r="AN43" i="2"/>
  <c r="W43" i="2"/>
  <c r="D43" i="2"/>
  <c r="C43" i="2"/>
  <c r="B43" i="2"/>
  <c r="BQ42" i="2"/>
  <c r="BQ43" i="2" s="1"/>
  <c r="BA42" i="2"/>
  <c r="BA41" i="2"/>
  <c r="BM40" i="2"/>
  <c r="BM43" i="2" s="1"/>
  <c r="BR39" i="2"/>
  <c r="D37" i="2"/>
  <c r="C37" i="2"/>
  <c r="D36" i="2"/>
  <c r="C36" i="2"/>
  <c r="BG34" i="2"/>
  <c r="AP34" i="2"/>
  <c r="D34" i="2"/>
  <c r="C34" i="2"/>
  <c r="B34" i="2"/>
  <c r="BR33" i="2"/>
  <c r="BA33" i="2"/>
  <c r="BA32" i="2"/>
  <c r="BR31" i="2"/>
  <c r="BA31" i="2"/>
  <c r="BR30" i="2"/>
  <c r="BA30" i="2"/>
  <c r="BR29" i="2"/>
  <c r="BA29" i="2"/>
  <c r="BR27" i="2"/>
  <c r="BA27" i="2"/>
  <c r="BA26" i="2"/>
  <c r="BR25" i="2"/>
  <c r="BR24" i="2"/>
  <c r="BA24" i="2"/>
  <c r="BR23" i="2"/>
  <c r="BA23" i="2"/>
  <c r="BR21" i="2"/>
  <c r="BA21" i="2"/>
  <c r="BR20" i="2"/>
  <c r="BA20" i="2"/>
  <c r="BR19" i="2"/>
  <c r="BR18" i="2"/>
  <c r="BA18" i="2"/>
  <c r="I19" i="2"/>
  <c r="D17" i="2"/>
  <c r="C17" i="2"/>
  <c r="D16" i="2"/>
  <c r="C16" i="2"/>
  <c r="D15" i="2"/>
  <c r="C15" i="2"/>
  <c r="D14" i="2"/>
  <c r="C14" i="2"/>
  <c r="D13" i="2"/>
  <c r="C13" i="2"/>
  <c r="D12" i="2"/>
  <c r="C12" i="2"/>
  <c r="BJ55" i="2"/>
  <c r="BJ107" i="2" s="1"/>
  <c r="BE3" i="2"/>
  <c r="BE269" i="2" s="1"/>
  <c r="AN3" i="2"/>
  <c r="AN269" i="2" s="1"/>
  <c r="W3" i="2"/>
  <c r="W269" i="2" s="1"/>
  <c r="BP107" i="2" l="1"/>
  <c r="C24" i="5"/>
  <c r="AN109" i="2"/>
  <c r="W109" i="2"/>
  <c r="BE109" i="2"/>
  <c r="AJ135" i="2"/>
  <c r="AJ196" i="2"/>
  <c r="AJ171" i="2"/>
  <c r="AJ142" i="2"/>
  <c r="AJ185" i="2"/>
  <c r="BA39" i="2"/>
  <c r="D286" i="2"/>
  <c r="BR327" i="2"/>
  <c r="E29" i="5" s="1"/>
  <c r="E28" i="5" s="1"/>
  <c r="D54" i="2"/>
  <c r="D55" i="2"/>
  <c r="BA38" i="2"/>
  <c r="BR41" i="2"/>
  <c r="BA128" i="2"/>
  <c r="D13" i="5" s="1"/>
  <c r="BR171" i="2"/>
  <c r="BR247" i="2"/>
  <c r="BR255" i="2"/>
  <c r="BA267" i="2"/>
  <c r="D25" i="5" s="1"/>
  <c r="BR490" i="2"/>
  <c r="BR135" i="2"/>
  <c r="BA185" i="2"/>
  <c r="D20" i="5" s="1"/>
  <c r="BR185" i="2"/>
  <c r="BA142" i="2"/>
  <c r="D15" i="5" s="1"/>
  <c r="BR222" i="2"/>
  <c r="BA364" i="2"/>
  <c r="D32" i="5" s="1"/>
  <c r="D31" i="5" s="1"/>
  <c r="BR40" i="2"/>
  <c r="BR128" i="2"/>
  <c r="BA222" i="2"/>
  <c r="D22" i="5" s="1"/>
  <c r="BA255" i="2"/>
  <c r="D24" i="5" s="1"/>
  <c r="BR267" i="2"/>
  <c r="BA196" i="2"/>
  <c r="D21" i="5" s="1"/>
  <c r="BA135" i="2"/>
  <c r="D14" i="5" s="1"/>
  <c r="BR142" i="2"/>
  <c r="BA490" i="2"/>
  <c r="D36" i="5" s="1"/>
  <c r="D35" i="5" s="1"/>
  <c r="BA247" i="2"/>
  <c r="D23" i="5" s="1"/>
  <c r="I20" i="2"/>
  <c r="D19" i="2"/>
  <c r="BA28" i="2"/>
  <c r="BN59" i="2"/>
  <c r="BN72" i="2"/>
  <c r="BR72" i="2" s="1"/>
  <c r="BN88" i="2"/>
  <c r="BR88" i="2" s="1"/>
  <c r="W332" i="2"/>
  <c r="W249" i="2"/>
  <c r="W284" i="2"/>
  <c r="W257" i="2"/>
  <c r="W369" i="2"/>
  <c r="W224" i="2"/>
  <c r="W51" i="2"/>
  <c r="W147" i="2"/>
  <c r="W130" i="2"/>
  <c r="W119" i="2"/>
  <c r="W187" i="2"/>
  <c r="W173" i="2"/>
  <c r="W198" i="2"/>
  <c r="W45" i="2"/>
  <c r="W137" i="2"/>
  <c r="BA19" i="2"/>
  <c r="BA40" i="2"/>
  <c r="AN369" i="2"/>
  <c r="AN249" i="2"/>
  <c r="AN284" i="2"/>
  <c r="AN257" i="2"/>
  <c r="AN224" i="2"/>
  <c r="AN198" i="2"/>
  <c r="AN332" i="2"/>
  <c r="AN147" i="2"/>
  <c r="AN130" i="2"/>
  <c r="AN119" i="2"/>
  <c r="AN187" i="2"/>
  <c r="AN173" i="2"/>
  <c r="AN45" i="2"/>
  <c r="AN36" i="2"/>
  <c r="AN137" i="2"/>
  <c r="AN51" i="2"/>
  <c r="W16" i="2"/>
  <c r="BR42" i="2"/>
  <c r="BE369" i="2"/>
  <c r="BE249" i="2"/>
  <c r="BE284" i="2"/>
  <c r="BE257" i="2"/>
  <c r="BE224" i="2"/>
  <c r="BE198" i="2"/>
  <c r="BE332" i="2"/>
  <c r="BE130" i="2"/>
  <c r="BE119" i="2"/>
  <c r="BE187" i="2"/>
  <c r="BE173" i="2"/>
  <c r="BE45" i="2"/>
  <c r="BE36" i="2"/>
  <c r="BE137" i="2"/>
  <c r="BE51" i="2"/>
  <c r="BE147" i="2"/>
  <c r="BA55" i="2"/>
  <c r="AN16" i="2"/>
  <c r="BA57" i="2"/>
  <c r="BE16" i="2"/>
  <c r="BR38" i="2"/>
  <c r="BA288" i="2"/>
  <c r="BA88" i="2"/>
  <c r="BA72" i="2"/>
  <c r="C18" i="2"/>
  <c r="C19" i="2" s="1"/>
  <c r="W36" i="2"/>
  <c r="BR55" i="2"/>
  <c r="D18" i="2"/>
  <c r="BL70" i="2"/>
  <c r="BR70" i="2" s="1"/>
  <c r="BL86" i="2"/>
  <c r="BR86" i="2" s="1"/>
  <c r="BL57" i="2"/>
  <c r="D287" i="2"/>
  <c r="BR61" i="2"/>
  <c r="BA171" i="2"/>
  <c r="D19" i="5" s="1"/>
  <c r="BR196" i="2"/>
  <c r="D18" i="5" l="1"/>
  <c r="D12" i="5"/>
  <c r="BL107" i="2"/>
  <c r="BL12" i="2" s="1"/>
  <c r="BN107" i="2"/>
  <c r="E13" i="5"/>
  <c r="E14" i="5"/>
  <c r="E21" i="5"/>
  <c r="E15" i="5"/>
  <c r="E36" i="5"/>
  <c r="E35" i="5" s="1"/>
  <c r="E22" i="5"/>
  <c r="C14" i="5"/>
  <c r="E25" i="5"/>
  <c r="E24" i="5"/>
  <c r="C20" i="5"/>
  <c r="E20" i="5"/>
  <c r="E23" i="5"/>
  <c r="C15" i="5"/>
  <c r="C21" i="5"/>
  <c r="E32" i="5"/>
  <c r="E31" i="5" s="1"/>
  <c r="E19" i="5"/>
  <c r="C19" i="5"/>
  <c r="AQ12" i="2"/>
  <c r="AG12" i="2"/>
  <c r="AX12" i="2"/>
  <c r="AR12" i="2"/>
  <c r="BG12" i="2"/>
  <c r="Z12" i="2"/>
  <c r="BI12" i="2"/>
  <c r="BK12" i="2"/>
  <c r="AT12" i="2"/>
  <c r="AP12" i="2"/>
  <c r="BM12" i="2"/>
  <c r="AV12" i="2"/>
  <c r="AC12" i="2"/>
  <c r="AA12" i="2"/>
  <c r="AZ12" i="2"/>
  <c r="AF12" i="2"/>
  <c r="AS12" i="2"/>
  <c r="BP12" i="2"/>
  <c r="AH12" i="2"/>
  <c r="BH12" i="2"/>
  <c r="BQ12" i="2"/>
  <c r="BR43" i="2"/>
  <c r="E7" i="5" s="1"/>
  <c r="BA43" i="2"/>
  <c r="D7" i="5" s="1"/>
  <c r="BJ12" i="2"/>
  <c r="BR22" i="2"/>
  <c r="D56" i="2"/>
  <c r="BA286" i="2"/>
  <c r="BR59" i="2"/>
  <c r="I21" i="2"/>
  <c r="D20" i="2"/>
  <c r="C20" i="2"/>
  <c r="AU12" i="2"/>
  <c r="BA22" i="2"/>
  <c r="AD12" i="2"/>
  <c r="D288" i="2"/>
  <c r="BR57" i="2"/>
  <c r="AW12" i="2"/>
  <c r="BA25" i="2"/>
  <c r="BA60" i="2"/>
  <c r="BA107" i="2"/>
  <c r="D9" i="5" s="1"/>
  <c r="BR28" i="2"/>
  <c r="BR26" i="2"/>
  <c r="BO12" i="2"/>
  <c r="E18" i="5" l="1"/>
  <c r="C12" i="5"/>
  <c r="E12" i="5"/>
  <c r="BR115" i="2"/>
  <c r="E10" i="5" s="1"/>
  <c r="B115" i="2"/>
  <c r="AE12" i="2"/>
  <c r="AJ34" i="2"/>
  <c r="AB12" i="2"/>
  <c r="BN12" i="2"/>
  <c r="BR12" i="2" s="1"/>
  <c r="F7" i="3" s="1"/>
  <c r="AY12" i="2"/>
  <c r="BA12" i="2" s="1"/>
  <c r="BA327" i="2"/>
  <c r="D29" i="5" s="1"/>
  <c r="D28" i="5" s="1"/>
  <c r="BR107" i="2"/>
  <c r="E9" i="5" s="1"/>
  <c r="I22" i="2"/>
  <c r="D21" i="2"/>
  <c r="C21" i="2"/>
  <c r="BR34" i="2"/>
  <c r="E6" i="5" s="1"/>
  <c r="BA34" i="2"/>
  <c r="D6" i="5" s="1"/>
  <c r="D5" i="5" s="1"/>
  <c r="E5" i="5" l="1"/>
  <c r="E3" i="5" s="1"/>
  <c r="D3" i="5"/>
  <c r="F6" i="3" s="1"/>
  <c r="C6" i="5"/>
  <c r="I23" i="2"/>
  <c r="D22" i="2"/>
  <c r="C22" i="2"/>
  <c r="D57" i="2" l="1"/>
  <c r="I24" i="2"/>
  <c r="D23" i="2"/>
  <c r="C23" i="2"/>
  <c r="D58" i="2" l="1"/>
  <c r="I25" i="2"/>
  <c r="D24" i="2"/>
  <c r="C24" i="2"/>
  <c r="D290" i="2"/>
  <c r="I26" i="2" l="1"/>
  <c r="D25" i="2"/>
  <c r="C25" i="2"/>
  <c r="D26" i="2" l="1"/>
  <c r="C26" i="2"/>
  <c r="I27" i="2"/>
  <c r="I28" i="2" l="1"/>
  <c r="D27" i="2"/>
  <c r="C27" i="2"/>
  <c r="D59" i="2"/>
  <c r="D60" i="2" l="1"/>
  <c r="D28" i="2"/>
  <c r="C28" i="2"/>
  <c r="I29" i="2"/>
  <c r="I30" i="2" l="1"/>
  <c r="D29" i="2"/>
  <c r="C29" i="2"/>
  <c r="D61" i="2"/>
  <c r="D62" i="2" l="1"/>
  <c r="C30" i="2"/>
  <c r="I31" i="2"/>
  <c r="I32" i="2" s="1"/>
  <c r="I33" i="2" s="1"/>
  <c r="D30" i="2"/>
  <c r="D291" i="2" l="1"/>
  <c r="D31" i="2"/>
  <c r="C31" i="2"/>
  <c r="D63" i="2"/>
  <c r="D64" i="2" l="1"/>
  <c r="D292" i="2"/>
  <c r="D293" i="2" l="1"/>
  <c r="D65" i="2"/>
  <c r="D66" i="2" l="1"/>
  <c r="D294" i="2"/>
  <c r="D67" i="2" l="1"/>
  <c r="D295" i="2"/>
  <c r="D68" i="2" l="1"/>
  <c r="D296" i="2" l="1"/>
  <c r="D69" i="2"/>
  <c r="D297" i="2" l="1"/>
  <c r="D70" i="2" l="1"/>
  <c r="D298" i="2"/>
  <c r="D71" i="2" l="1"/>
  <c r="D303" i="2"/>
  <c r="D304" i="2" l="1"/>
  <c r="D72" i="2" l="1"/>
  <c r="D73" i="2" l="1"/>
  <c r="D74" i="2" l="1"/>
  <c r="D75" i="2" l="1"/>
  <c r="D76" i="2" l="1"/>
  <c r="D305" i="2" l="1"/>
  <c r="D77" i="2"/>
  <c r="D32" i="2" l="1"/>
  <c r="C32" i="2"/>
  <c r="D78" i="2"/>
  <c r="D306" i="2"/>
  <c r="I38" i="2" l="1"/>
  <c r="D33" i="2"/>
  <c r="C33" i="2"/>
  <c r="D307" i="2"/>
  <c r="D79" i="2"/>
  <c r="I39" i="2" l="1"/>
  <c r="I40" i="2" s="1"/>
  <c r="I41" i="2" s="1"/>
  <c r="I42" i="2" s="1"/>
  <c r="I47" i="2" s="1"/>
  <c r="D38" i="2"/>
  <c r="C38" i="2"/>
  <c r="D80" i="2"/>
  <c r="D47" i="2" l="1"/>
  <c r="D39" i="2"/>
  <c r="C39" i="2"/>
  <c r="D81" i="2"/>
  <c r="D82" i="2" l="1"/>
  <c r="D40" i="2" l="1"/>
  <c r="C40" i="2"/>
  <c r="D83" i="2"/>
  <c r="D84" i="2" l="1"/>
  <c r="C41" i="2"/>
  <c r="D41" i="2"/>
  <c r="D85" i="2" l="1"/>
  <c r="D86" i="2" l="1"/>
  <c r="D87" i="2" l="1"/>
  <c r="D308" i="2" l="1"/>
  <c r="D309" i="2" l="1"/>
  <c r="I53" i="2"/>
  <c r="D53" i="2" s="1"/>
  <c r="D42" i="2"/>
  <c r="C42" i="2"/>
  <c r="C47" i="2" s="1"/>
  <c r="D88" i="2"/>
  <c r="D89" i="2" l="1"/>
  <c r="D310" i="2"/>
  <c r="D90" i="2" l="1"/>
  <c r="D312" i="2"/>
  <c r="C53" i="2"/>
  <c r="D313" i="2" l="1"/>
  <c r="D91" i="2"/>
  <c r="C54" i="2"/>
  <c r="C55" i="2" l="1"/>
  <c r="D317" i="2"/>
  <c r="C56" i="2" l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D318" i="2"/>
  <c r="D92" i="2"/>
  <c r="C88" i="2" l="1"/>
  <c r="C89" i="2" s="1"/>
  <c r="D93" i="2"/>
  <c r="D94" i="2" l="1"/>
  <c r="C90" i="2"/>
  <c r="C91" i="2" l="1"/>
  <c r="D95" i="2"/>
  <c r="D96" i="2" l="1"/>
  <c r="C92" i="2"/>
  <c r="D97" i="2" l="1"/>
  <c r="C93" i="2"/>
  <c r="C94" i="2" s="1"/>
  <c r="C95" i="2" l="1"/>
  <c r="C96" i="2" s="1"/>
  <c r="C97" i="2" s="1"/>
  <c r="C106" i="2" l="1"/>
  <c r="D106" i="2"/>
  <c r="D121" i="2"/>
  <c r="C111" i="2" l="1"/>
  <c r="C112" i="2" s="1"/>
  <c r="D122" i="2"/>
  <c r="D123" i="2"/>
  <c r="C121" i="2" l="1"/>
  <c r="C122" i="2" s="1"/>
  <c r="D124" i="2"/>
  <c r="C123" i="2" l="1"/>
  <c r="C124" i="2" s="1"/>
  <c r="D125" i="2"/>
  <c r="C125" i="2" l="1"/>
  <c r="C126" i="2" s="1"/>
  <c r="D126" i="2"/>
  <c r="D127" i="2" l="1"/>
  <c r="C127" i="2"/>
  <c r="D132" i="2" l="1"/>
  <c r="C132" i="2"/>
  <c r="D133" i="2" l="1"/>
  <c r="C133" i="2"/>
  <c r="D134" i="2" l="1"/>
  <c r="C134" i="2"/>
  <c r="C139" i="2" l="1"/>
  <c r="D139" i="2"/>
  <c r="D140" i="2" l="1"/>
  <c r="C140" i="2"/>
  <c r="D141" i="2" l="1"/>
  <c r="C141" i="2"/>
  <c r="D149" i="2" l="1"/>
  <c r="C149" i="2"/>
  <c r="D150" i="2" l="1"/>
  <c r="C150" i="2"/>
  <c r="D151" i="2" l="1"/>
  <c r="C151" i="2"/>
  <c r="D152" i="2" l="1"/>
  <c r="C152" i="2"/>
  <c r="D153" i="2" l="1"/>
  <c r="C153" i="2"/>
  <c r="D154" i="2" l="1"/>
  <c r="C154" i="2"/>
  <c r="C155" i="2" l="1"/>
  <c r="D155" i="2"/>
  <c r="D156" i="2" l="1"/>
  <c r="C156" i="2"/>
  <c r="D157" i="2" l="1"/>
  <c r="C157" i="2"/>
  <c r="D158" i="2" l="1"/>
  <c r="C158" i="2"/>
  <c r="D159" i="2" l="1"/>
  <c r="C159" i="2"/>
  <c r="D160" i="2" l="1"/>
  <c r="C160" i="2"/>
  <c r="D161" i="2" l="1"/>
  <c r="C161" i="2"/>
  <c r="D162" i="2" l="1"/>
  <c r="C162" i="2"/>
  <c r="C163" i="2" l="1"/>
  <c r="D163" i="2"/>
  <c r="D164" i="2" l="1"/>
  <c r="C164" i="2"/>
  <c r="D165" i="2" l="1"/>
  <c r="C165" i="2"/>
  <c r="D166" i="2" l="1"/>
  <c r="C166" i="2"/>
  <c r="D167" i="2" l="1"/>
  <c r="C167" i="2"/>
  <c r="D168" i="2" l="1"/>
  <c r="C168" i="2"/>
  <c r="D169" i="2" l="1"/>
  <c r="C169" i="2"/>
  <c r="D170" i="2" l="1"/>
  <c r="C170" i="2"/>
  <c r="D175" i="2" l="1"/>
  <c r="C175" i="2"/>
  <c r="D176" i="2" l="1"/>
  <c r="C176" i="2"/>
  <c r="C177" i="2" l="1"/>
  <c r="D177" i="2"/>
  <c r="D178" i="2" l="1"/>
  <c r="C178" i="2"/>
  <c r="D179" i="2" l="1"/>
  <c r="C179" i="2"/>
  <c r="D180" i="2" l="1"/>
  <c r="C180" i="2"/>
  <c r="D181" i="2" l="1"/>
  <c r="C181" i="2"/>
  <c r="D182" i="2" l="1"/>
  <c r="C182" i="2"/>
  <c r="D183" i="2" l="1"/>
  <c r="C183" i="2"/>
  <c r="D184" i="2" l="1"/>
  <c r="C184" i="2"/>
  <c r="D189" i="2" l="1"/>
  <c r="C189" i="2"/>
  <c r="C190" i="2" l="1"/>
  <c r="D190" i="2"/>
  <c r="D191" i="2" l="1"/>
  <c r="C191" i="2"/>
  <c r="D192" i="2" l="1"/>
  <c r="C192" i="2"/>
  <c r="D193" i="2" l="1"/>
  <c r="C193" i="2"/>
  <c r="D194" i="2" l="1"/>
  <c r="C194" i="2"/>
  <c r="D195" i="2" l="1"/>
  <c r="C195" i="2"/>
  <c r="D200" i="2" l="1"/>
  <c r="C200" i="2"/>
  <c r="D201" i="2" l="1"/>
  <c r="C201" i="2"/>
  <c r="C202" i="2" l="1"/>
  <c r="D202" i="2"/>
  <c r="D203" i="2" l="1"/>
  <c r="C203" i="2"/>
  <c r="D204" i="2" l="1"/>
  <c r="C204" i="2"/>
  <c r="D205" i="2" l="1"/>
  <c r="C205" i="2"/>
  <c r="D206" i="2" l="1"/>
  <c r="C206" i="2"/>
  <c r="C207" i="2" l="1"/>
  <c r="D207" i="2"/>
  <c r="D208" i="2" l="1"/>
  <c r="C208" i="2"/>
  <c r="D209" i="2" l="1"/>
  <c r="C209" i="2"/>
  <c r="C210" i="2" l="1"/>
  <c r="D210" i="2"/>
  <c r="D211" i="2" l="1"/>
  <c r="C211" i="2"/>
  <c r="D212" i="2" l="1"/>
  <c r="C212" i="2"/>
  <c r="D213" i="2" l="1"/>
  <c r="C213" i="2"/>
  <c r="D214" i="2" l="1"/>
  <c r="C214" i="2"/>
  <c r="C215" i="2" l="1"/>
  <c r="D215" i="2"/>
  <c r="I226" i="2"/>
  <c r="D216" i="2" l="1"/>
  <c r="C216" i="2"/>
  <c r="C220" i="2" l="1"/>
  <c r="D220" i="2"/>
  <c r="D221" i="2" l="1"/>
  <c r="C221" i="2"/>
  <c r="C226" i="2" l="1"/>
  <c r="D226" i="2"/>
  <c r="I227" i="2"/>
  <c r="I228" i="2" l="1"/>
  <c r="D227" i="2"/>
  <c r="C227" i="2"/>
  <c r="I229" i="2" l="1"/>
  <c r="D228" i="2"/>
  <c r="C228" i="2"/>
  <c r="I230" i="2" l="1"/>
  <c r="D229" i="2"/>
  <c r="C229" i="2"/>
  <c r="I231" i="2" l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51" i="2" s="1"/>
  <c r="D230" i="2"/>
  <c r="C230" i="2"/>
  <c r="D231" i="2" l="1"/>
  <c r="C231" i="2"/>
  <c r="D251" i="2" l="1"/>
  <c r="C251" i="2"/>
  <c r="D253" i="2" l="1"/>
  <c r="C253" i="2"/>
  <c r="D254" i="2" l="1"/>
  <c r="C254" i="2"/>
  <c r="C259" i="2" l="1"/>
  <c r="C260" i="2" s="1"/>
  <c r="C261" i="2" s="1"/>
  <c r="C262" i="2" s="1"/>
  <c r="C263" i="2" s="1"/>
  <c r="C264" i="2" s="1"/>
  <c r="C265" i="2" s="1"/>
  <c r="C266" i="2" s="1"/>
  <c r="C271" i="2" l="1"/>
  <c r="D319" i="2"/>
  <c r="C286" i="2" l="1"/>
  <c r="C287" i="2" s="1"/>
  <c r="C288" i="2" s="1"/>
  <c r="C290" i="2" s="1"/>
  <c r="C291" i="2" s="1"/>
  <c r="C292" i="2" s="1"/>
  <c r="C293" i="2" s="1"/>
  <c r="C294" i="2" s="1"/>
  <c r="C295" i="2" s="1"/>
  <c r="C296" i="2" s="1"/>
  <c r="C297" i="2" s="1"/>
  <c r="C303" i="2" s="1"/>
  <c r="C304" i="2" s="1"/>
  <c r="C305" i="2" s="1"/>
  <c r="C306" i="2" s="1"/>
  <c r="C307" i="2" s="1"/>
  <c r="C308" i="2" s="1"/>
  <c r="C309" i="2" s="1"/>
  <c r="C310" i="2" s="1"/>
  <c r="C312" i="2" s="1"/>
  <c r="C313" i="2" s="1"/>
  <c r="C317" i="2" s="1"/>
  <c r="C318" i="2" s="1"/>
  <c r="I335" i="2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71" i="2" l="1"/>
  <c r="D320" i="2"/>
  <c r="D338" i="2" l="1"/>
  <c r="D342" i="2"/>
  <c r="D321" i="2"/>
  <c r="D323" i="2" l="1"/>
  <c r="D325" i="2" l="1"/>
  <c r="C325" i="2"/>
  <c r="D324" i="2"/>
  <c r="D334" i="2" l="1"/>
  <c r="D339" i="2" l="1"/>
  <c r="D340" i="2" l="1"/>
  <c r="D341" i="2" l="1"/>
  <c r="D343" i="2" l="1"/>
  <c r="D345" i="2" l="1"/>
  <c r="D350" i="2" l="1"/>
  <c r="D351" i="2" l="1"/>
  <c r="D352" i="2" l="1"/>
  <c r="D359" i="2" l="1"/>
  <c r="D363" i="2" l="1"/>
  <c r="I372" i="2" l="1"/>
  <c r="I373" i="2" s="1"/>
  <c r="I374" i="2" s="1"/>
  <c r="I375" i="2" s="1"/>
  <c r="I376" i="2" s="1"/>
  <c r="I377" i="2" s="1"/>
  <c r="I378" i="2" s="1"/>
  <c r="I379" i="2" s="1"/>
  <c r="I380" i="2" s="1"/>
  <c r="I381" i="2" s="1"/>
  <c r="I382" i="2" s="1"/>
  <c r="I383" i="2" s="1"/>
  <c r="I384" i="2" s="1"/>
  <c r="I385" i="2" s="1"/>
  <c r="I386" i="2" s="1"/>
  <c r="I387" i="2" s="1"/>
  <c r="I388" i="2" s="1"/>
  <c r="I389" i="2" s="1"/>
  <c r="I390" i="2" s="1"/>
  <c r="I391" i="2" s="1"/>
  <c r="I392" i="2" s="1"/>
  <c r="I393" i="2" s="1"/>
  <c r="I394" i="2" s="1"/>
  <c r="I395" i="2" s="1"/>
  <c r="I396" i="2" s="1"/>
  <c r="I397" i="2" s="1"/>
  <c r="I398" i="2" s="1"/>
  <c r="I399" i="2" s="1"/>
  <c r="I400" i="2" s="1"/>
  <c r="I401" i="2" s="1"/>
  <c r="I402" i="2" s="1"/>
  <c r="I403" i="2" s="1"/>
  <c r="I404" i="2" s="1"/>
  <c r="I405" i="2" s="1"/>
  <c r="I406" i="2" s="1"/>
  <c r="I407" i="2" s="1"/>
  <c r="I408" i="2" s="1"/>
  <c r="I409" i="2" s="1"/>
  <c r="I410" i="2" s="1"/>
  <c r="I411" i="2" s="1"/>
  <c r="I412" i="2" s="1"/>
  <c r="I413" i="2" s="1"/>
  <c r="I414" i="2" s="1"/>
  <c r="I415" i="2" s="1"/>
  <c r="I416" i="2" s="1"/>
  <c r="I417" i="2" s="1"/>
  <c r="I418" i="2" s="1"/>
  <c r="I419" i="2" s="1"/>
  <c r="I420" i="2" s="1"/>
  <c r="I421" i="2" s="1"/>
  <c r="I422" i="2" s="1"/>
  <c r="I423" i="2" s="1"/>
  <c r="I424" i="2" s="1"/>
  <c r="I425" i="2" s="1"/>
  <c r="I426" i="2" s="1"/>
  <c r="I427" i="2" s="1"/>
  <c r="I428" i="2" s="1"/>
  <c r="I429" i="2" s="1"/>
  <c r="I430" i="2" s="1"/>
  <c r="I431" i="2" s="1"/>
  <c r="I432" i="2" s="1"/>
  <c r="I433" i="2" s="1"/>
  <c r="I434" i="2" s="1"/>
  <c r="I435" i="2" s="1"/>
  <c r="I436" i="2" s="1"/>
  <c r="I437" i="2" s="1"/>
  <c r="I438" i="2" s="1"/>
  <c r="I439" i="2" s="1"/>
  <c r="I440" i="2" s="1"/>
  <c r="I441" i="2" s="1"/>
  <c r="I442" i="2" s="1"/>
  <c r="I443" i="2" s="1"/>
  <c r="I444" i="2" s="1"/>
  <c r="I445" i="2" s="1"/>
  <c r="I446" i="2" s="1"/>
  <c r="I447" i="2" s="1"/>
  <c r="I448" i="2" s="1"/>
  <c r="I449" i="2" s="1"/>
  <c r="I450" i="2" s="1"/>
  <c r="I451" i="2" s="1"/>
  <c r="I452" i="2" s="1"/>
  <c r="I453" i="2" s="1"/>
  <c r="I454" i="2" s="1"/>
  <c r="I455" i="2" s="1"/>
  <c r="I456" i="2" s="1"/>
  <c r="I457" i="2" s="1"/>
  <c r="I458" i="2" s="1"/>
  <c r="I459" i="2" s="1"/>
  <c r="I460" i="2" s="1"/>
  <c r="I461" i="2" s="1"/>
  <c r="I462" i="2" s="1"/>
  <c r="I463" i="2" s="1"/>
  <c r="I464" i="2" s="1"/>
  <c r="I465" i="2" s="1"/>
  <c r="I466" i="2" s="1"/>
  <c r="I467" i="2" s="1"/>
  <c r="I468" i="2" s="1"/>
  <c r="I469" i="2" s="1"/>
  <c r="I470" i="2" s="1"/>
  <c r="I471" i="2" s="1"/>
  <c r="I472" i="2" s="1"/>
  <c r="I473" i="2" s="1"/>
  <c r="I474" i="2" s="1"/>
  <c r="I475" i="2" s="1"/>
  <c r="I476" i="2" s="1"/>
  <c r="I477" i="2" s="1"/>
  <c r="I478" i="2" s="1"/>
  <c r="I479" i="2" s="1"/>
  <c r="I480" i="2" s="1"/>
  <c r="I481" i="2" s="1"/>
  <c r="I482" i="2" s="1"/>
  <c r="I483" i="2" s="1"/>
  <c r="I484" i="2" s="1"/>
  <c r="I485" i="2" s="1"/>
  <c r="I486" i="2" s="1"/>
  <c r="I487" i="2" s="1"/>
  <c r="I488" i="2" s="1"/>
  <c r="D371" i="2" l="1"/>
  <c r="D392" i="2" l="1"/>
  <c r="D393" i="2" l="1"/>
  <c r="D394" i="2" l="1"/>
  <c r="D395" i="2" l="1"/>
  <c r="D396" i="2" l="1"/>
  <c r="D397" i="2" l="1"/>
  <c r="D398" i="2" l="1"/>
  <c r="D399" i="2" l="1"/>
  <c r="D400" i="2" l="1"/>
  <c r="D401" i="2" l="1"/>
  <c r="D402" i="2" l="1"/>
  <c r="D403" i="2" l="1"/>
  <c r="D404" i="2" l="1"/>
  <c r="AJ267" i="2" l="1"/>
  <c r="AI12" i="2"/>
  <c r="C25" i="5" l="1"/>
  <c r="C18" i="5" s="1"/>
  <c r="C396" i="2" l="1"/>
  <c r="C399" i="2"/>
  <c r="C402" i="2"/>
  <c r="C403" i="2"/>
  <c r="C394" i="2"/>
  <c r="C400" i="2"/>
  <c r="C392" i="2"/>
  <c r="C393" i="2"/>
  <c r="C398" i="2"/>
  <c r="C397" i="2"/>
  <c r="C395" i="2"/>
  <c r="C401" i="2"/>
  <c r="C404" i="2"/>
  <c r="C363" i="2"/>
  <c r="Y107" i="2"/>
  <c r="AJ106" i="2"/>
  <c r="Y12" i="2" l="1"/>
  <c r="AJ12" i="2" s="1"/>
  <c r="F5" i="3" s="1"/>
  <c r="AJ107" i="2"/>
  <c r="C9" i="5" s="1"/>
  <c r="C5" i="5" s="1"/>
  <c r="C3" i="5" s="1"/>
  <c r="F13" i="3" l="1"/>
  <c r="F11" i="3"/>
  <c r="F18" i="3" l="1"/>
  <c r="F16" i="3"/>
  <c r="C364" i="2"/>
  <c r="C365" i="2"/>
  <c r="C321" i="2"/>
  <c r="C343" i="2"/>
  <c r="C342" i="2"/>
  <c r="C352" i="2"/>
  <c r="C359" i="2"/>
  <c r="C341" i="2"/>
  <c r="C339" i="2"/>
  <c r="C340" i="2"/>
  <c r="C323" i="2"/>
  <c r="C338" i="2"/>
  <c r="C324" i="2"/>
  <c r="C371" i="2"/>
  <c r="C351" i="2"/>
  <c r="C345" i="2"/>
  <c r="C334" i="2"/>
  <c r="C320" i="2"/>
  <c r="C319" i="2"/>
  <c r="C35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tc={D244891C-CC52-4FCF-A646-A7FD25E02A53}</author>
    <author>tc={45554F20-5852-4896-8F87-1BA5B639E994}</author>
    <author>tc={38A83C7D-AD84-41FC-B58C-A1A984F8939C}</author>
    <author>tc={18C52E04-6705-4664-9737-FE94F34C450E}</author>
  </authors>
  <commentList>
    <comment ref="AZ212" authorId="0" shapeId="0" xr:uid="{D244891C-CC52-4FCF-A646-A7FD25E02A5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@Morales, Diana Andrea Andre, no serían 2 cargos de cementaciones de abandono? Una en zona de interés y otra en superficie.</t>
      </text>
    </comment>
    <comment ref="Q361" authorId="1" shapeId="0" xr:uid="{45554F20-5852-4896-8F87-1BA5B639E99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toma valor de estimado de especialistas</t>
      </text>
    </comment>
    <comment ref="I417" authorId="2" shapeId="0" xr:uid="{38A83C7D-AD84-41FC-B58C-A1A984F8939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Agregué el comentario "String Magnets" y cambié La descripción de los diámetros (decía 7" a 13.5/8" y le escribí " a 13.5/8").</t>
      </text>
    </comment>
    <comment ref="AQ476" authorId="3" shapeId="0" xr:uid="{18C52E04-6705-4664-9737-FE94F34C450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@Morales, Diana Andrea acá no deberías de contemplar estas htas?</t>
      </text>
    </comment>
  </commentList>
</comments>
</file>

<file path=xl/sharedStrings.xml><?xml version="1.0" encoding="utf-8"?>
<sst xmlns="http://schemas.openxmlformats.org/spreadsheetml/2006/main" count="1415" uniqueCount="556">
  <si>
    <t>PLANILLA DE COTIZACIÓN | INSTRUCTIVO</t>
  </si>
  <si>
    <t>La Contratista deberá completar información únicamente en la hoja TARIFARIO</t>
  </si>
  <si>
    <t>1. Completar Razón Social de la Contratista</t>
  </si>
  <si>
    <t>2. Llenado del Tarifario</t>
  </si>
  <si>
    <t>A continuación se detallan los campos a ser completados por la Contratista. Los mismos están establecidos entre las columnas I y S:</t>
  </si>
  <si>
    <r>
      <rPr>
        <b/>
        <sz val="11"/>
        <color theme="1"/>
        <rFont val="Calibri"/>
        <family val="2"/>
        <scheme val="minor"/>
      </rPr>
      <t>a.</t>
    </r>
    <r>
      <rPr>
        <sz val="11"/>
        <color theme="1"/>
        <rFont val="Calibri"/>
        <family val="2"/>
        <scheme val="minor"/>
      </rPr>
      <t xml:space="preserve"> En este documento se asentarán los precios unitarios en dólares estadounidenses que oferta el licitante para cada uno de </t>
    </r>
  </si>
  <si>
    <t xml:space="preserve"> los conceptos de trabajo, debiendo contener el cien por ciento de los conceptos solicitados por LA EMPRESA.</t>
  </si>
  <si>
    <r>
      <rPr>
        <b/>
        <sz val="11"/>
        <color theme="1"/>
        <rFont val="Calibri"/>
        <family val="2"/>
        <scheme val="minor"/>
      </rPr>
      <t>b.</t>
    </r>
    <r>
      <rPr>
        <sz val="11"/>
        <color theme="1"/>
        <rFont val="Calibri"/>
        <family val="2"/>
        <scheme val="minor"/>
      </rPr>
      <t xml:space="preserve"> Las columnas [1], [2], [3.1] y [4.1] deben respetarse lo señalado por LA EMPRESA</t>
    </r>
  </si>
  <si>
    <r>
      <rPr>
        <b/>
        <sz val="11"/>
        <color theme="1"/>
        <rFont val="Calibri"/>
        <family val="2"/>
        <scheme val="minor"/>
      </rPr>
      <t>c.</t>
    </r>
    <r>
      <rPr>
        <sz val="11"/>
        <color theme="1"/>
        <rFont val="Calibri"/>
        <family val="2"/>
        <scheme val="minor"/>
      </rPr>
      <t xml:space="preserve"> La columna [3.2] es el precio ofertado por el licitante para TARIFA OPERATIVA para este concepto.</t>
    </r>
  </si>
  <si>
    <r>
      <rPr>
        <b/>
        <sz val="11"/>
        <color theme="1"/>
        <rFont val="Calibri"/>
        <family val="2"/>
        <scheme val="minor"/>
      </rPr>
      <t>d.</t>
    </r>
    <r>
      <rPr>
        <sz val="11"/>
        <color theme="1"/>
        <rFont val="Calibri"/>
        <family val="2"/>
        <scheme val="minor"/>
      </rPr>
      <t xml:space="preserve"> La columna [4.2] es el precio ofertado por el licitante para TARIFA COMPLEMENTARIA para este concepto.</t>
    </r>
  </si>
  <si>
    <t xml:space="preserve">NOTA: Los precios unitarios propuestos en la columnas [3.2] y [4.2], no podrán ser modificados o corregidos, ni sujetos a subsanación. </t>
  </si>
  <si>
    <t>3. Estructura del Tarifario</t>
  </si>
  <si>
    <t>El presente Tarifario se encuentra estructurado de la siguiente manera:</t>
  </si>
  <si>
    <t>1. | Perforación</t>
  </si>
  <si>
    <t>1.1 | Perforación</t>
  </si>
  <si>
    <t>1.2 | Fases Planas</t>
  </si>
  <si>
    <t>1.3 | Contingencia - Fases Planas</t>
  </si>
  <si>
    <t>1.4 | LWD</t>
  </si>
  <si>
    <t>2. | Corrida de Tubulares &amp; Auxiliares</t>
  </si>
  <si>
    <t>2.1 | Corrida de Tubulares</t>
  </si>
  <si>
    <t>2.2 | Recuperación de Tubulares</t>
  </si>
  <si>
    <t>2.3 | Pesca y Corte Revestimineto</t>
  </si>
  <si>
    <t>3. | Cementación</t>
  </si>
  <si>
    <t>3.1 | Lechadas</t>
  </si>
  <si>
    <t>3.2 | Lechadas Remediación Y Tapones De Cemento</t>
  </si>
  <si>
    <t>3.3 | Colchones</t>
  </si>
  <si>
    <t>3.4 | Servicios(*1)</t>
  </si>
  <si>
    <t>3.5 | Herramientas Y Materiales</t>
  </si>
  <si>
    <t>3.6 | Dispositivo De Doble Etapa</t>
  </si>
  <si>
    <t>3.7 | Centralizadores</t>
  </si>
  <si>
    <t>4. |  Wireline</t>
  </si>
  <si>
    <t>4.1 | Hueco Abierto</t>
  </si>
  <si>
    <t>4.2 | Hueco Entubado</t>
  </si>
  <si>
    <t>5. | Fluidos</t>
  </si>
  <si>
    <t>5.1 | Fluidos</t>
  </si>
  <si>
    <t>7.1 | Pesca</t>
  </si>
  <si>
    <t>4. Cantidades Utilizadas</t>
  </si>
  <si>
    <r>
      <t xml:space="preserve">Entre las columnas Y y BT se incluyen los detalles de </t>
    </r>
    <r>
      <rPr>
        <b/>
        <i/>
        <sz val="11"/>
        <color theme="1"/>
        <rFont val="Calibri"/>
        <family val="2"/>
        <scheme val="minor"/>
      </rPr>
      <t xml:space="preserve">Profundidades (metros) y Duración (días) </t>
    </r>
    <r>
      <rPr>
        <sz val="11"/>
        <color theme="1"/>
        <rFont val="Calibri"/>
        <family val="2"/>
        <scheme val="minor"/>
      </rPr>
      <t>de los Pozos de Referencia,</t>
    </r>
  </si>
  <si>
    <t>Woolis 1 EXP</t>
  </si>
  <si>
    <t>Woolis 2 EXP</t>
  </si>
  <si>
    <t>Tojol 1 EXP</t>
  </si>
  <si>
    <t>5. Costo Pozo</t>
  </si>
  <si>
    <t>En la hoja COSTO_POZO se resumen los costos abierto por rubro.</t>
  </si>
  <si>
    <t>6. Valor de Contrato</t>
  </si>
  <si>
    <t>En la hoja VALOR_CONTRATO se estima el valor de contrato teniendo en cuenta los tres pozos a construirse.</t>
  </si>
  <si>
    <t>7. Descuento Comercial</t>
  </si>
  <si>
    <t xml:space="preserve">En el casos en el que El CONTRATISTA se encuentre participando en alguna otra licitación, el mismo podrá presentar en la celda K7 </t>
  </si>
  <si>
    <t>un descuento  en términos porcentuales por adjudicación de ambas licitaciones, el cual se verá reflejado en la hoja VALOR_CONTRATO</t>
  </si>
  <si>
    <t>AUXILIARES</t>
  </si>
  <si>
    <t>PLANILLA DE COTIZACIÓN | ENCABEZADO</t>
  </si>
  <si>
    <t>WOOLIS 1 EXP</t>
  </si>
  <si>
    <t>WOOLIS 2 EXP</t>
  </si>
  <si>
    <t>TOJOL 1 EXP</t>
  </si>
  <si>
    <t>Area</t>
  </si>
  <si>
    <t>BLOQUE 31</t>
  </si>
  <si>
    <t>Between Well Mobilization &amp; Preparation</t>
  </si>
  <si>
    <t>Drill 36" hole section</t>
  </si>
  <si>
    <t>Run and set  20" casing</t>
  </si>
  <si>
    <t>Drill 17-1/2" hole section</t>
  </si>
  <si>
    <t>Run and set 13-3/8" casing</t>
  </si>
  <si>
    <t>Drill 12-1/4" hole section</t>
  </si>
  <si>
    <t>Run and set 9-5/8" casing</t>
  </si>
  <si>
    <t>Drill 8-1/2" hole section</t>
  </si>
  <si>
    <t>Open Hole Logs</t>
  </si>
  <si>
    <t>Run and set 7" LN</t>
  </si>
  <si>
    <t>Abandon</t>
  </si>
  <si>
    <t>Contratista</t>
  </si>
  <si>
    <t>DRLG</t>
  </si>
  <si>
    <t>Flat</t>
  </si>
  <si>
    <t>Descuento Comercial</t>
  </si>
  <si>
    <t>Fase</t>
  </si>
  <si>
    <t>Run and set  30" casing</t>
  </si>
  <si>
    <t>Total</t>
  </si>
  <si>
    <t>Run and set 9-5/8" Casing</t>
  </si>
  <si>
    <t>Case Hole Logs</t>
  </si>
  <si>
    <t>[3] Tarifa Operativa</t>
  </si>
  <si>
    <t>[4] Tarifa Complementaria</t>
  </si>
  <si>
    <t>Profundidad [mMD]</t>
  </si>
  <si>
    <t>[3.1] Unidad de</t>
  </si>
  <si>
    <t>[3.2]</t>
  </si>
  <si>
    <t>[4.1] Unidad de</t>
  </si>
  <si>
    <t>[4.2]</t>
  </si>
  <si>
    <t>Avance [MD]</t>
  </si>
  <si>
    <t>Sub-Total</t>
  </si>
  <si>
    <t>Títulos &amp;</t>
  </si>
  <si>
    <t>Celda</t>
  </si>
  <si>
    <t>[1] Código</t>
  </si>
  <si>
    <t>[2] Descripción</t>
  </si>
  <si>
    <t>Medida</t>
  </si>
  <si>
    <t>US$</t>
  </si>
  <si>
    <t>Duración [días]</t>
  </si>
  <si>
    <t>Secciones</t>
  </si>
  <si>
    <t>IDs</t>
  </si>
  <si>
    <t>Cantidad</t>
  </si>
  <si>
    <t>Total [US$]</t>
  </si>
  <si>
    <t>1. | PERFORACION</t>
  </si>
  <si>
    <t/>
  </si>
  <si>
    <t>1.1 | TARIFAS DE PERFORACIÓN</t>
  </si>
  <si>
    <t xml:space="preserve">Tarifa de  perforación con BHA rotario de 36" con MWD para la TR SUPERFICIAL </t>
  </si>
  <si>
    <t>Metro perforado</t>
  </si>
  <si>
    <t>Día</t>
  </si>
  <si>
    <t xml:space="preserve">Tarifa de perforación con  BHA de 36" con motor con MWD para la TR SUPERFICIAL </t>
  </si>
  <si>
    <t xml:space="preserve">Tarifa de perforación con BHA rotario de 17 1/2" con MWD para la TR INTERMEDIA </t>
  </si>
  <si>
    <t xml:space="preserve">Tarifa de perforación con BHA de 17 1/2" con Motor con MWD para la TR INTERMEDIA </t>
  </si>
  <si>
    <t>Tarifa de perforación con BHA de 17 1/2" con RSS con MWD para TR INTERMEDIA</t>
  </si>
  <si>
    <t>Tarifa de perforación con BHA rotario de 12 1/4" con MWD para TR DE PRODUCCION</t>
  </si>
  <si>
    <t xml:space="preserve">Tarifa de perforación con BHA de 12 1/4" con Motor con MWD para TR DE PRODUCCION </t>
  </si>
  <si>
    <t>Tarifa de perforación con BHA de 12 1/4" con RSS con MWD para TR DE PRODUCCION</t>
  </si>
  <si>
    <t xml:space="preserve">Tarifa de perforación BHA rotario de 8-1/2" con MWD </t>
  </si>
  <si>
    <t xml:space="preserve">Tarifa de perforación BHA de 8-1/2" con Motor y MWD </t>
  </si>
  <si>
    <t xml:space="preserve">Tarifa de perforación BHA de 8 1/2" con RSS y MWD </t>
  </si>
  <si>
    <t xml:space="preserve">Tarifa de perforación BHA rotario de 6 " con MWD </t>
  </si>
  <si>
    <t xml:space="preserve">Tarifa de perforación BHA de 6 " con motor y MWD </t>
  </si>
  <si>
    <t xml:space="preserve">Tarifa de perforación BHA de 6" con RSS y MWD </t>
  </si>
  <si>
    <t xml:space="preserve">Tarifa de Gyro While Drilling (GWD) </t>
  </si>
  <si>
    <t>No aplica</t>
  </si>
  <si>
    <t>Tarifa de registro Giroscopico (Drop Gyro)</t>
  </si>
  <si>
    <t>Operación</t>
  </si>
  <si>
    <t>1.2 | TARIFAS FASES PLANAS</t>
  </si>
  <si>
    <t>Tarifa durante fase plana para la corrida del TR SUPERFICIAL 30"</t>
  </si>
  <si>
    <t>Tarifa durante fase plana para la corrida del TR INTERMEDIA 13 3/8"</t>
  </si>
  <si>
    <t>Tarifa durante fase plana para la corrida del TR DE PRODUCCION 9 5/8"</t>
  </si>
  <si>
    <t>Tarifa durante fase plana para la corrida del TR DE PRODUCCION 7"</t>
  </si>
  <si>
    <t>Tarifa de Servicios integrados durante la fase plana de abandonar el pozo.</t>
  </si>
  <si>
    <t>1.3 | TARIFAS DE CONTINGENCIA &amp; FASES PLANA</t>
  </si>
  <si>
    <t xml:space="preserve">Contingencia: Acondiciona y baja casing </t>
  </si>
  <si>
    <t>1.4 | TARIFAS DE TARIFAS LWD</t>
  </si>
  <si>
    <t>Registro resistividad y rayos gamma mientras se perfora en tiempo real. (36")</t>
  </si>
  <si>
    <t>Metro Registrado</t>
  </si>
  <si>
    <t>No Aplica</t>
  </si>
  <si>
    <t>Registro resistividad y rayos gamma mientras se perfora en modo memoria. (36")</t>
  </si>
  <si>
    <t>Registro resistividad y rayos gamma mientras se perfora en tiempo real. (17.5")</t>
  </si>
  <si>
    <t>Registro resistividad y rayos gamma mientras se perfora en modo memoria. (17.5")</t>
  </si>
  <si>
    <t>Registro resistividad y rayos gamma mientras se perfora en tiempo real. (12.25")</t>
  </si>
  <si>
    <t>Registro resistividad y rayos gamma mientras se perfora en modo memoria. (12.25")</t>
  </si>
  <si>
    <t>Registro resistividad  Azimutal y rayos gamma mientras se perfora en tiempo real. (8.5")</t>
  </si>
  <si>
    <t>Registro resistividad  Azimutal y rayos gamma mientras se perfora en memoria . (8.5")</t>
  </si>
  <si>
    <t>Registro resistividad y rayos gamma mientras se perfora en tiempo real. (8.5")</t>
  </si>
  <si>
    <t>Metro Perforado</t>
  </si>
  <si>
    <t>Registro resistividad y rayos gamma mientras se perfora en modo memoria. (8.5")</t>
  </si>
  <si>
    <t>Registro resistividad y rayos gamma mientras se perfora en tiempo real. (6")</t>
  </si>
  <si>
    <t>Registro resistividad y rayos gamma mientras se perfora en modo memoria. (6")</t>
  </si>
  <si>
    <t>Registro resistividad  Azimutal y rayos gamma mientras se perfora en tiempo real. (6")</t>
  </si>
  <si>
    <t>Registro resistividad  Azimutal y rayos gamma mientras se perfora en memoria . (6")</t>
  </si>
  <si>
    <t xml:space="preserve">Registro sónico onda (P&amp;S) mientras se perfora en tiempo real. (36") </t>
  </si>
  <si>
    <t xml:space="preserve">Registro sónico onda (P&amp;S) mientras se perfora en tiempo real. (17.5") </t>
  </si>
  <si>
    <t>Registro sónico onda (P&amp;S) mientras se perfora en modo memoria. (17.5")</t>
  </si>
  <si>
    <t xml:space="preserve">Registro sónico onda (P&amp;S) mientras se perfora en tiempo real. (12.25") </t>
  </si>
  <si>
    <t>Registro sónico onda (P&amp;S) mientras se perfora en modo memoria. (12.25")</t>
  </si>
  <si>
    <t xml:space="preserve">Registro sónico onda (P&amp;S) mientras se perfora en tiempo real. (8.5") </t>
  </si>
  <si>
    <t>Registro sónico onda (P&amp;S) mientras se perfora en modo memoria. (8.5")</t>
  </si>
  <si>
    <t xml:space="preserve">Registro sónico onda (P&amp;S) mientras se perfora en tiempo real. (6" - 6 1/2") </t>
  </si>
  <si>
    <t>Registro sónico onda (P&amp;S) mientras se perfora en modo memoria. (6" - 6 1/2")</t>
  </si>
  <si>
    <t>Registro sónico onda solo P mientras se perfora en tiempo real. (hueco de 16" a 28")</t>
  </si>
  <si>
    <t>Registro sónico onda solo P mientras se perfora en modo memoria. (hueco de 16" a 28")</t>
  </si>
  <si>
    <t>Registro sónico onda solo P mientras se perfora en tiempo real. (hueco de 12.25" a 14.75")</t>
  </si>
  <si>
    <t>Registro sónico onda solo P mientras se perfora en modo memoria. (hueco de 12.25" a 14.75")</t>
  </si>
  <si>
    <t>Registro sónico onda solo P mientras se perfora en tiempo real. (hueco de 8.5" a 10.625")</t>
  </si>
  <si>
    <t>Registro sónico onda solo P mientras se perfora en modo memoria. (hueco de 8.5" a 10.625")</t>
  </si>
  <si>
    <t>Registro sónico onda solo P mientras se perfora en tiempo real. (hueco de 6" a 7 5/8")</t>
  </si>
  <si>
    <t>Registro sónico onda solo P mientras se perfora en modo memoria. (hueco de 6" a 7 5/8")</t>
  </si>
  <si>
    <t>Registro densidad neutrón mientras se perfora en tiempo real. (17.5")</t>
  </si>
  <si>
    <t>Registro densidad neutrón mientras se perfora en modo memoria. (17.5")</t>
  </si>
  <si>
    <t>Registro densidad neutrón mientras se perfora en tiempo real. (12.25")</t>
  </si>
  <si>
    <t>Registro densidad neutrón mientras se perfora en modo memoria. (12.25")</t>
  </si>
  <si>
    <t>Registro densidad neutrón mientras se perfora en tiempo real. (8.5")</t>
  </si>
  <si>
    <t>Registro densidad neutrón mientras se perfora en modo memoria. (8.5")</t>
  </si>
  <si>
    <t>Registro densidad neutrón mientras se perfora en tiempo real. (6")</t>
  </si>
  <si>
    <t>Registro densidad neutrón mientras se perfora en modo memoria. (6")</t>
  </si>
  <si>
    <t>Registro con LWD de Toma de Presión de Formación en tiempo real y memoria (12.25" a 14 3/4")</t>
  </si>
  <si>
    <t>Registro con LWD de Toma de Presión de Formación y mostreo de fluido en tiempo real y memoria (12.25" a 14 3/4")</t>
  </si>
  <si>
    <t>Registro con LWD de Toma de Presión de Formación en tiempo real y memoria (8.5 a 10.625")</t>
  </si>
  <si>
    <t>Registro con LWD de Toma de Presión de Formación y mostreo de fluido en tiempo real y memoria (8.5 a 10.625")</t>
  </si>
  <si>
    <t>Registro con LWD de Toma de Presión de Formación en tiempo real y memoria (6")</t>
  </si>
  <si>
    <t>Registro con LWD de Toma de Presión de Formación y mostreo de fluido en tiempo real y memoria (6")</t>
  </si>
  <si>
    <t>Toma de punto de presión válido con LWD</t>
  </si>
  <si>
    <t>Punto</t>
  </si>
  <si>
    <t>Identificación de fluidos tomados con LWD</t>
  </si>
  <si>
    <t>Identificación de fluido</t>
  </si>
  <si>
    <t>Toma de muestra sin identificación de fluidos - LWD</t>
  </si>
  <si>
    <t>Muestra Válida</t>
  </si>
  <si>
    <t>Toma de muestra con identificación de fluidos - LWD</t>
  </si>
  <si>
    <t>Alquiler de botella PVT para guardar las muestras - Por Botella</t>
  </si>
  <si>
    <t>Dia</t>
  </si>
  <si>
    <t>Analisis de muestra PVT incluyendo transporte y alquiler de botella</t>
  </si>
  <si>
    <t>Servicio de Mud Logging en pozos de reparación y completación</t>
  </si>
  <si>
    <t>Operador analista de datos servicio de Mud logging</t>
  </si>
  <si>
    <t>2. | CORRIDA DE TUBULARES &amp; AUXILIARES</t>
  </si>
  <si>
    <t>2.1 | TARIFAS DE SERVICIO DE CORRIDA DE TUBULARES</t>
  </si>
  <si>
    <t xml:space="preserve">Servicio de Personal, Set de Herramientas y Backup para corrida de revestimiento de 13 3/8" </t>
  </si>
  <si>
    <t>Servicio de Personal, Set de Herramientas y Backup para corrida de revestimiento de 9 5/8"</t>
  </si>
  <si>
    <t xml:space="preserve">Servicio de Personal, Set de Herramientas y Backup para corrida de TR corta de 7" </t>
  </si>
  <si>
    <t>Servicio de corrida de tubulares (personal y equipo), con sistema impulsor-conductor de tubería de revestimiento para 13 3/8"</t>
  </si>
  <si>
    <t xml:space="preserve">Servicio de corrida de tubulares (personal y equipo), con sistema impulsor-conductor de tubería corta de 9 5/8" </t>
  </si>
  <si>
    <t>Servicio (personal y equipo) de corte de casing / TR de 30",  con cortador interno, a profundidad.</t>
  </si>
  <si>
    <t>Servicio (personal y equipo) de Corte de casing / TR de 13 3/8", con cortador interno a profundidad.</t>
  </si>
  <si>
    <t>Servicio (personal y equipo) de Corte de casing / TR de 9 5/8",  con cortador interno a profundidad.</t>
  </si>
  <si>
    <t>Cuñas - Cucharas Desviadoras (Whipstock)</t>
  </si>
  <si>
    <t>Unidad</t>
  </si>
  <si>
    <t>3. | CEMENTACIÓN</t>
  </si>
  <si>
    <t>3.1 | TARIFAS SERVICIOS DE CEMENTACIÓN - LECHADAS</t>
  </si>
  <si>
    <t>Lechada Relleno Casing Conductor - Convencional</t>
  </si>
  <si>
    <t>Barril</t>
  </si>
  <si>
    <t>Lechada Relleno Casing Conductor - Control de Filtrado</t>
  </si>
  <si>
    <t>Lechada Principal Casing Conductor - Convencional</t>
  </si>
  <si>
    <t>Lechada Principal Casing Conductor - Control de Filtrado</t>
  </si>
  <si>
    <t>Lechada Principal Casing/Liner Superficie - Convencional</t>
  </si>
  <si>
    <t>Lechada Principal Casing/Liner Superficie - Control de Filtrado</t>
  </si>
  <si>
    <t>Lechada Principal Casing/Liner Superficie - Control de Gas</t>
  </si>
  <si>
    <t>Lechada Relleno Casing/Liner Superficie - Convencional</t>
  </si>
  <si>
    <t>Lechada Relleno Casing/Liner Superficie - Control de Filtrado</t>
  </si>
  <si>
    <t>Lechada Relleno Casing/Liner Superficie - Control de Gas</t>
  </si>
  <si>
    <t>Lechada Principal Casing /Liner Intermedio - Convencional</t>
  </si>
  <si>
    <t>Lechada Principal Casing /Liner Intermedio - Control de Filtrado</t>
  </si>
  <si>
    <t>Lechada Principal Casing /Liner Intermedio - Control de Gas</t>
  </si>
  <si>
    <t>Lechada Relleno Casing /Liner Intermedio - Convencional</t>
  </si>
  <si>
    <t>Lechada Relleno Casing /Liner Intermedio - Control de Filtrado</t>
  </si>
  <si>
    <t>Lechada Relleno Casing/Liner Intermedio - Control de Gas</t>
  </si>
  <si>
    <t>Lechada Principal Casing/Liner Aislacion - Control de Gas Alta Densidad</t>
  </si>
  <si>
    <t>Lechada Principal Casing/Liner Aislacion - Control de Filtrado Alta Densidad</t>
  </si>
  <si>
    <t>Lechada Principal Casing/Liner Aislacion - Control de Gas</t>
  </si>
  <si>
    <t>Lechada Principal Casing/Liner Aislacion - Control de Filtrado</t>
  </si>
  <si>
    <t>Lechada Relleno Casing/Liner Aislacion - Control de Filtrado</t>
  </si>
  <si>
    <t>Lechada Relleno Casing/Liner Aislacion - Control de Gas</t>
  </si>
  <si>
    <t>3.2 | TARIFAS SERVICIOS DE CEMENTACIÓN - LECHADAS REMEDIACIÓN Y TAPONES DE CEMENTO</t>
  </si>
  <si>
    <t>Lechada Remediación Zapato Conductora</t>
  </si>
  <si>
    <t>Lechada Remediación Zapato y Tope de Liner Guía</t>
  </si>
  <si>
    <t>Lechada Remediación Zapato y Tope de Liner Intermedia</t>
  </si>
  <si>
    <t>Lechada Remediación Zapato y Tope de Liner Aislación</t>
  </si>
  <si>
    <t>Lechada Tapon de Abandono Superficie</t>
  </si>
  <si>
    <t>Lechada Tapon de Abandono Intermedia</t>
  </si>
  <si>
    <t>Lechada Tapon de Abandono  Zona de interés</t>
  </si>
  <si>
    <t>Lechada Tapón de Desvío</t>
  </si>
  <si>
    <t>Lechada Tapón de perdidas Bajo esfuerzo compresivo</t>
  </si>
  <si>
    <t>Lechada Tapón de perdidas Alto esfuerzo compresivo</t>
  </si>
  <si>
    <t>3.3 | TARIFAS SERVICIOS DE CEMENTACIÓN - COLCHONES</t>
  </si>
  <si>
    <t>Colchón Obturante tipo 1, (COB 1)</t>
  </si>
  <si>
    <t>Colchón Obturante tipo 2, (COB 2)</t>
  </si>
  <si>
    <t>Colchón Obturante tipo 3, (COB 3)</t>
  </si>
  <si>
    <t>Colchón Mecánico Densidad Variable Base Agua (Colchón Mecánico Base Agua)</t>
  </si>
  <si>
    <t>Colchón Mecánico Densidad Variable Base Agua (Colchón Mecánico Base Aceite)</t>
  </si>
  <si>
    <t>Colchón Químico Base Aceite (Colchón Químico base Aceite)</t>
  </si>
  <si>
    <t>Colchón Químico Base Agua</t>
  </si>
  <si>
    <t>3.4 | TARIFAS SERVICIOS DE CEMENTACIÓN - SERVICIOS(*1)</t>
  </si>
  <si>
    <t>Cargo Basico cementación Conductora 30"</t>
  </si>
  <si>
    <t>Cargo cementación Conductora  personal día adicional</t>
  </si>
  <si>
    <t>Cargo Basico cementación Guia (13 3/8")</t>
  </si>
  <si>
    <t>Cargo cementación Guia personal día adicional</t>
  </si>
  <si>
    <t>Cargo Basico cementación Intermedia 9 5/8"</t>
  </si>
  <si>
    <t>Cargo cementación Intermedia personal día adicional</t>
  </si>
  <si>
    <t>Cargo Basico cementación Aislacion 7"</t>
  </si>
  <si>
    <t>Cargo cementación Aislacion personal día adicional</t>
  </si>
  <si>
    <t>Cargo por Batch Mixer - Requerido para cementaciones criticas</t>
  </si>
  <si>
    <t>Cargo por Silo Adicional - Requerido para cementaciones criticas</t>
  </si>
  <si>
    <t>Cargo por Bombeo</t>
  </si>
  <si>
    <t>Cargo por Bombeo personal día adicional</t>
  </si>
  <si>
    <t>Cargo por cementaciones remediales y Tapones de Cemento x circulacion</t>
  </si>
  <si>
    <t>Cargo por cementaciones remediales y Tapones de Cemento personal dia adicional</t>
  </si>
  <si>
    <t>Cargo Operador de PKR Recuperable</t>
  </si>
  <si>
    <t>Cargo Operador de PKR Recuperable personal día adicional</t>
  </si>
  <si>
    <t>3.5 | TARIFAS SERVICIOS DE CEMENTACIÓN - HERRAMIENTAS Y MATERIALES</t>
  </si>
  <si>
    <t>Tapon "K" 13 3/8"</t>
  </si>
  <si>
    <t>Tapon "K" 9 5/8"</t>
  </si>
  <si>
    <t>Tapon "K" 7"</t>
  </si>
  <si>
    <t xml:space="preserve">Tapon "N" 13 3/8" </t>
  </si>
  <si>
    <t>Tapon "N" 9 5/8"</t>
  </si>
  <si>
    <t>Tapon "N" 7"</t>
  </si>
  <si>
    <t>Set</t>
  </si>
  <si>
    <t>3.6 | TARIFAS SERVICIOS DE CEMENTACIÓN - DISPOSITIVO DE DOBLE ETAPA</t>
  </si>
  <si>
    <t>3.7 | TARIFAS SERVICIOS DE CEMENTACIÓN - CENTRALIZADORES</t>
  </si>
  <si>
    <t>Centralizador "1 pieza" de 13 3/8" + Anillo de tope (*4)</t>
  </si>
  <si>
    <t>Centralizador "1 pieza" de 9 5/8" + Anillo de tope (*4)</t>
  </si>
  <si>
    <t>Centralizador "1 pieza" de 7" + Anillo de tope (*4)</t>
  </si>
  <si>
    <t>Centralizador Rigido 13 3/8"</t>
  </si>
  <si>
    <t>Centralizador Rigido 9 5/8"</t>
  </si>
  <si>
    <t>Centralizador Rigido 7"</t>
  </si>
  <si>
    <t>Notas</t>
  </si>
  <si>
    <t xml:space="preserve">(*1) Este cargo incluye (sin que esto sea limitante ) todo lo que sea personal, equipamiento, ensayos de laboratorio, ejecucion, etc - </t>
  </si>
  <si>
    <t xml:space="preserve">descriptos en el Anexo Precios. </t>
  </si>
  <si>
    <t>4. |  WIRELINE</t>
  </si>
  <si>
    <t>Ensayo Válido</t>
  </si>
  <si>
    <t>Identificación de Fluido</t>
  </si>
  <si>
    <t>Muestra</t>
  </si>
  <si>
    <t>Lump Sum</t>
  </si>
  <si>
    <t>Elemento Fijado Exitosamente</t>
  </si>
  <si>
    <t>Metro</t>
  </si>
  <si>
    <t>5. | FLUIDOS</t>
  </si>
  <si>
    <t>5.1 | TARIFAS SERVICIOS DE FLUIDOS</t>
  </si>
  <si>
    <t>Metro Cúbico</t>
  </si>
  <si>
    <t>Pozo</t>
  </si>
  <si>
    <t>Incremento de densidad con barita (GE mínima: 4,2)</t>
  </si>
  <si>
    <t>Tonelada</t>
  </si>
  <si>
    <t>Recolección, transporte terrestre, tratamiento y disposición final  de recortes y residuos contaminados base agua</t>
  </si>
  <si>
    <t>Recolección, transporte terrestre, tratamiento y disposición final  de recortes y residuos contaminados base aceite</t>
  </si>
  <si>
    <t>Lubricante sólido tipo esfera mecánica</t>
  </si>
  <si>
    <t>Kg</t>
  </si>
  <si>
    <t>Estabilizador de pared y sellante FLC-2000</t>
  </si>
  <si>
    <t>Escariador convencional para tubería de revestimiento 13-3/8" - 14" OD</t>
  </si>
  <si>
    <t>Escariador convencional para tubería de revestimiento 11-3/4" - 11-7/8" OD</t>
  </si>
  <si>
    <t>Escariador convencional para tubería de revestimiento 9-5/8" - 9-7/8" OD</t>
  </si>
  <si>
    <t>Escariador convencional para tubería de revestimiento 5" - 7-5/8" OD</t>
  </si>
  <si>
    <t>Pescante Overshot S150 11-1/4" - 11-3/4" OD</t>
  </si>
  <si>
    <t>Pescante Overshot S150 9-5/8" - 10-1/8" OD</t>
  </si>
  <si>
    <t>Pescante Overshot S150 8-1/8" - 8-1/4" OD</t>
  </si>
  <si>
    <t>Pescante Overshot S150 5-3/4" - 6-1/8" OD</t>
  </si>
  <si>
    <t>Extensión para Pescante Overshot S150 11-1/4" - 11-3/4" OD</t>
  </si>
  <si>
    <t>Extensión para Pescante Overshot S150 9-5/8" - 10-1/8" OD</t>
  </si>
  <si>
    <t>Extensión para Pescante Overshot S150 8-1/8" - 8-1/4" OD</t>
  </si>
  <si>
    <t>Extensión para Pescante Overshot S150 5-3/4" - 6-1/8" OD</t>
  </si>
  <si>
    <t>Guía sobredimensionada para Pescante Overshot S150 11-1/4" - 11-3/4" OD</t>
  </si>
  <si>
    <t>Juego de cuña de canasta y control para Pescante Overshot S150 11-1/4 " - 11-3/4" OD</t>
  </si>
  <si>
    <t>Juego de cuña de canasta y control para Pescante Overshot S150 9-5/8 " - 10-1/8" OD</t>
  </si>
  <si>
    <t>Juego de cuña de canasta y control para Pescante Overshot S150 8-1/8 " - 8-1/4" OD</t>
  </si>
  <si>
    <t>Juego de cuña de canasta y control para Pescante Overshot S150 5-3/4 " - 6-1/8" OD</t>
  </si>
  <si>
    <t>Juego de cuña de espiral y control para Pescante Overshot S150 11-1/4 " - 11-3/4" OD</t>
  </si>
  <si>
    <t>Juego de cuña de espiral y control para Pescante Overshot S150 9-5/8" - 10-1/8" OD</t>
  </si>
  <si>
    <t>Juego de cuña de espiral y control para Pescante Overshot S150 8-1/8" - 8-1/4" OD</t>
  </si>
  <si>
    <t>Juego de cuña de espiral y control para Pescante Overshot S150 5-3/4" - 6-1/8" OD</t>
  </si>
  <si>
    <t>Pescante Overshot S70 8-1/4" OD o similar</t>
  </si>
  <si>
    <t>Pescante Overshot S70 5-3/4" OD o similar</t>
  </si>
  <si>
    <t>Juego de cuña y control para Pescante Overshot S70 8-1/4" OD o similar</t>
  </si>
  <si>
    <t>Juego de cuña y control para Pescante Overshot S70 5-3/4" OD o similar</t>
  </si>
  <si>
    <t>Junta de seguridad derecha roscable, conex 6-5/8" REG</t>
  </si>
  <si>
    <t>Junta de seguridad derecha roscable, conex 4-1/2" IF</t>
  </si>
  <si>
    <t>Junta de seguridad derecha roscable, conex 3-1/2" IF</t>
  </si>
  <si>
    <t>Tramo de Tubería lavadora 11-3/4" OD</t>
  </si>
  <si>
    <t>Tramo de Tubería lavadora 9-5/8" OD</t>
  </si>
  <si>
    <t>Tramo de Tubería lavadora 8-1/8" OD</t>
  </si>
  <si>
    <t>Tramo de Tubería lavadora 5-1/2" OD</t>
  </si>
  <si>
    <t>Top bushing para Tubería lavadora 11-3/4" OD</t>
  </si>
  <si>
    <t>Top bushing para Tubería lavadora 9-5/8" OD</t>
  </si>
  <si>
    <t>Top bushing para de Tubería lavadora 8-1/8" OD</t>
  </si>
  <si>
    <t>Top bushing para Tubería lavadora 5-1/2" OD</t>
  </si>
  <si>
    <t>Zapata lavadora 11-3/4" OD</t>
  </si>
  <si>
    <t>Zapata lavadora 9-5/8" OD</t>
  </si>
  <si>
    <t>Zapata lavadora 8-1/8" OD</t>
  </si>
  <si>
    <t>Zapata lavadora 5-1/2" OD</t>
  </si>
  <si>
    <t>Martillo hidráulico de pesca, conex 6-5/8" REG</t>
  </si>
  <si>
    <t>Martillo hidráulico de pesca, conex 4-1/2" IF</t>
  </si>
  <si>
    <t>Martillo hidráulico de pesca, conex 3-1/2" IF</t>
  </si>
  <si>
    <t>Acelerador hidráulico de pesca, conex 6-5/8" REG</t>
  </si>
  <si>
    <t>Acelerador hidráulico de pesca, conex 4-1/2" IF</t>
  </si>
  <si>
    <t>Acelerador hidráulico de pesca, conex 3-1/2" IF</t>
  </si>
  <si>
    <t>Bumper Sub Lubricado, conex 6-5/8" REG</t>
  </si>
  <si>
    <t>Bumper Sub Lubricado, conex 4-1/2" IF</t>
  </si>
  <si>
    <t>Bumper Sub Lubricado, conex 3-1/2" IF</t>
  </si>
  <si>
    <t>Cortatubo hidráulico para TR 30"</t>
  </si>
  <si>
    <t>Cortatubo hidráulico para TR 20"</t>
  </si>
  <si>
    <t>Cortatubo hidráulico para TR 16"</t>
  </si>
  <si>
    <t>Cortatubo hidráulico para TR 13-3/8" - 14"</t>
  </si>
  <si>
    <t>Arpón tipo Itco para TR 30" OD</t>
  </si>
  <si>
    <t>Arpón tipo Itco para TR 16" OD</t>
  </si>
  <si>
    <t>Arpón tipo Itco para TR 13-3/8" - 14" OD</t>
  </si>
  <si>
    <t>Arpón tipo Itco para TR 9-5/8" - 9-7/8" OD</t>
  </si>
  <si>
    <t>Arpón tipo Itco para TR 7" - 7-5/8" OD</t>
  </si>
  <si>
    <t>Grapa para Arpón tipo Itco para TR 20" OD</t>
  </si>
  <si>
    <t>Grapa para Arpón tipo Itco para TR 16" OD</t>
  </si>
  <si>
    <t>Grapa para Arpón tipo Itco para TR 13-3/8" - 14" OD</t>
  </si>
  <si>
    <t>Grapa para Arpón tipo Itco para TR 9-5/8" - 9-7/8" OD</t>
  </si>
  <si>
    <t>Grapa para Arpón tipo Itco para TR 7" - 7-5/8" OD</t>
  </si>
  <si>
    <t>Arpón con pin para izar tubería 30" OD</t>
  </si>
  <si>
    <t>Arpón con pin para izar tubería 20" OD</t>
  </si>
  <si>
    <t>Arpón con pin para izar tubería 16" OD</t>
  </si>
  <si>
    <t>Arpón con pin para izar tubería 13-3/8" - 14" OD</t>
  </si>
  <si>
    <t>Arpón con pin para izar tubería 9-5/8" 9-7/8" OD</t>
  </si>
  <si>
    <t>Molino tipo chatarrero/watermelon/cónico 26" OD</t>
  </si>
  <si>
    <t>Molino tipo chatarrero/watermelon/cónico 18-1/2" OD o menor</t>
  </si>
  <si>
    <t>Molino tipo chatarrero/watermelon/cónico 14-1/2" OD o menor</t>
  </si>
  <si>
    <t>Molino tipo chatarrero/watermelon/cónico 12-1/4" OD o menor</t>
  </si>
  <si>
    <t>Molino tipo chatarrero/watermelon/cónico 8-1/2" OD o menor</t>
  </si>
  <si>
    <t>Canasta colectora 13-3/8" OD o menor</t>
  </si>
  <si>
    <t>Canasta colectora 9-5/8" OD o menor</t>
  </si>
  <si>
    <t>Canasta colectora 6-5/8" OD o menor</t>
  </si>
  <si>
    <t>Canasta colectora 5" OD o menor</t>
  </si>
  <si>
    <t>Canasta de circulación inversa 15" OD o menor</t>
  </si>
  <si>
    <t>Canasta de circulación inversa 11" OD o menor</t>
  </si>
  <si>
    <t>Canasta de circulación inversa 7-7/8" OD o menor</t>
  </si>
  <si>
    <t>Canasta de circulación inversa 5-3/4" OD o menor</t>
  </si>
  <si>
    <t>Pescante Magnético 19" OD o menor</t>
  </si>
  <si>
    <t>Pescante Magnético 14" OD o menor</t>
  </si>
  <si>
    <t>Pescante Magnético 11-1/2" OD o menor</t>
  </si>
  <si>
    <t>Pescante Magnético 8" OD o menor</t>
  </si>
  <si>
    <t>Pescante Magnético 5-3/4" OD o menor</t>
  </si>
  <si>
    <t>Machuelo/Tarraja derecha conex 6-5/8"</t>
  </si>
  <si>
    <t>Machuelo/Tarraja derecha conex 4-1/2"</t>
  </si>
  <si>
    <t>Machuelo/Tarraja derecha conex 3-1/2"</t>
  </si>
  <si>
    <t>Block de impresión de Plomo 14" OD o menor</t>
  </si>
  <si>
    <t>Block de impresión de Plomo 12" OD o menor</t>
  </si>
  <si>
    <t>Block de impresión de Plomo 10" OD o menor</t>
  </si>
  <si>
    <t>Block de impresión de Plomo 8" OD o menor</t>
  </si>
  <si>
    <t>Block de impresión de Plomo 6" OD o menor</t>
  </si>
  <si>
    <t>Combinación rosca API 6-5/8 o menor</t>
  </si>
  <si>
    <t>Combinación rosca API 4-1/2 o menor</t>
  </si>
  <si>
    <t>Combinación rosca API 3-1/2 o menor</t>
  </si>
  <si>
    <t>Arpón para wireline, conex 3-1/2" - 4-1/2"</t>
  </si>
  <si>
    <t>Arpón tipo Itco para TR 20" OD</t>
  </si>
  <si>
    <t>Servicio</t>
  </si>
  <si>
    <t>Paquete</t>
  </si>
  <si>
    <t>Standby por etapa 17 1/2" x 13 3/8" (Incluye una (1) de cada una de las siguientes herramientas + backup: Pescante Oversot S-150, Extension Sub para Overshot, Grapples and controls para overshot, Pescante magnetico, Canasta colectora, Canasta de circulación inversa, Block de impresión (Sello de Plomo), Molino chatarrero, Canastilla con estrobos y grilletes para embarque)</t>
  </si>
  <si>
    <t>Standby por etapa 12 1/4" x 9 5/8" (Incluye una (1) de cada una de las siguientes herramientas + backup: Pescante Oversot S-150, Extension Sub para Overshot, Grapples and controls para overshot, Pescante magnetico, Canasta colectora, Canasta de circulación inversa, Block de impresión (Sello de plomo), Molino chatarrero, Canastilla con estrobos y grilletes para embarque)</t>
  </si>
  <si>
    <t>Standby por etapa 8 1/2" x 7" (Incluye una (1) de cada una de las siguientes herramientas + backup: Pescante Oversot S-150, Extension Sub para Overshot, Grapples and controls para overshot, Pescante magnetico, Canasta colectora, Canasta de circulación inversa, Block de impresión (Sello de plomo), Molino chatarrero, Canastilla con estrobos y grilletes para embarque)</t>
  </si>
  <si>
    <t xml:space="preserve">operación </t>
  </si>
  <si>
    <t>Valvula de Circulacion de Lodo 8.25" OD con receptor de dardo o sistema similar (1 EA)</t>
  </si>
  <si>
    <t>Valvula de Circulacion de Lodo 7" OD con receptor de dardo o sistema similar (1 EA)</t>
  </si>
  <si>
    <t>Valvula de Circulacion de Lodo 5" OD con receptor de dardo o sistema similar (1 EA)</t>
  </si>
  <si>
    <t>Lugar y Fecha</t>
  </si>
  <si>
    <t>de</t>
  </si>
  <si>
    <t>Nombre o Razón Social</t>
  </si>
  <si>
    <t>Nombre y firma del representante legal</t>
  </si>
  <si>
    <t>(O común en caso de proposiciones conjuntas)</t>
  </si>
  <si>
    <t>XAXAMANI Contingente</t>
  </si>
  <si>
    <t>TOTAL</t>
  </si>
  <si>
    <t>VALOR DEL CONTRATO</t>
  </si>
  <si>
    <t>Total pozos sin contingencia</t>
  </si>
  <si>
    <t>Total pozos con contingencias</t>
  </si>
  <si>
    <t>[US$]</t>
  </si>
  <si>
    <t>Hokchi-7 Contingente</t>
  </si>
  <si>
    <t>Hokchi-15 Contingente</t>
  </si>
  <si>
    <t>Hokchi-8H Contingente</t>
  </si>
  <si>
    <t>Hokchi-12H Contingente</t>
  </si>
  <si>
    <t>Hokchi-9H Contingente</t>
  </si>
  <si>
    <t>Hokchi-11 Contingente</t>
  </si>
  <si>
    <t>Total con descuento</t>
  </si>
  <si>
    <t>(*) No se contemplan contingencias.</t>
  </si>
  <si>
    <t xml:space="preserve">Descuento </t>
  </si>
  <si>
    <t>Centralizador Estructural 30"</t>
  </si>
  <si>
    <t>Centralizador de flejes de 30" + Anillo de tope (*4)</t>
  </si>
  <si>
    <t xml:space="preserve">Servicio de Personal, Set de Herramientas y Backup para corrida de revestimiento de 30" </t>
  </si>
  <si>
    <t xml:space="preserve">Servicio de corrida de tubulares (personal y equipo), con sistema impulsor-conductor de tubería de revestimiento para 30" </t>
  </si>
  <si>
    <t>Servicio de Personal y Set de Herramientas y Backup para recuperacion de tuberia de revestimiento 13 3/8" desde MLS</t>
  </si>
  <si>
    <t>Servicio de Personal y Set de Herramientas y Backup para recuperacion de tuberia de revestimiento 9 5/8" desde MLS</t>
  </si>
  <si>
    <t>Dardo de desplazamiento para operación Inner-String</t>
  </si>
  <si>
    <t>Zapato Flotador de 13 3/8"</t>
  </si>
  <si>
    <t>Collar Flotador de 13 3/8"</t>
  </si>
  <si>
    <t>Tapón Inferior 13 3/8"</t>
  </si>
  <si>
    <t>Tapón Superior 13 3/8"</t>
  </si>
  <si>
    <t>Zapato Flotador de 9 5/8"</t>
  </si>
  <si>
    <t>Collar Flotador de 9 5/8"</t>
  </si>
  <si>
    <t>Tapón Inferior de 9 5/8"</t>
  </si>
  <si>
    <t>Tapón Superior de 9 5/8"</t>
  </si>
  <si>
    <t>Zapato Flotador Rimador de 7"</t>
  </si>
  <si>
    <t>Collar Flotador de 7"</t>
  </si>
  <si>
    <t>Collar de Retención de 7"</t>
  </si>
  <si>
    <t>Tapón Sub Sea Release para colgador de Liner de 7" - Incluye dardo para TP para liberar tapón</t>
  </si>
  <si>
    <t>Set de tapones doble, Inferior y Superior Sub Sea Release para colgador de Liner de 7" - Incluye set de dardos para TP para liberar tapones</t>
  </si>
  <si>
    <t>Stage Tool para 9 5/8" (*3)</t>
  </si>
  <si>
    <t>ECP para Cementación doble etapa para ser corrido en tandem con un Stage Tool de 9 5/8" (*1)</t>
  </si>
  <si>
    <t>Stage Tool 13 3/8" (*3)</t>
  </si>
  <si>
    <t>ECP para Cementación doble etapa para ser corrido en tandem con un Stage Tool de 13 3/8" (*1)</t>
  </si>
  <si>
    <t>Valvula Tormenta 13 3/8"</t>
  </si>
  <si>
    <t>Alquiler PKR Recuperable 13 3/8"</t>
  </si>
  <si>
    <t>Alquiler PKR Recuperable 9 5/8"</t>
  </si>
  <si>
    <t>Valvula Tormenta 9 5/8"</t>
  </si>
  <si>
    <t>Alquiler PKR Recuperable 7"</t>
  </si>
  <si>
    <t>Valvula Tormenta 7"</t>
  </si>
  <si>
    <t>Collar Flotador 30" Inner String</t>
  </si>
  <si>
    <t>1.5 | TARIFAS DE HERRAMIENTAS DE FONDO</t>
  </si>
  <si>
    <t xml:space="preserve">Valvula de Circulacion de lodo 9” OD con receptor de dardo o sistema similar (1EA)  </t>
  </si>
  <si>
    <t>Cortatubo hidráulico para TR 7" - 7 5/8"</t>
  </si>
  <si>
    <t>Cortatubo hidráulico para TR 9 5/8" - 9 7/8"</t>
  </si>
  <si>
    <t>Standby por etapa 36'' x 30'' o 26" x 20" (Incluye una (1) de cada una de las siguientes herramientas + backup: Pescante Oversot S-150, Extension Sub para Overshot, Guía Sobredimensionada, Grapples and controls para overshot, Molino chatarrero, Pescante magnetico, Canasta colectora, Canasta de circulación inversa, Canastilla con estrobos y grilletes para embarque)</t>
  </si>
  <si>
    <t xml:space="preserve">Servicio de instalación y apertura de ventana para revestimiento de 13 3/8" - 14", con cuña desviadora </t>
  </si>
  <si>
    <t xml:space="preserve">Servicio de instalación y apertura de ventana para revestimiento de 9 5/8” - 9 7/8", con cuña desviadora </t>
  </si>
  <si>
    <t xml:space="preserve">Servicio de instalación y apertura de ventana para revestimiento de 7” - 7 5/8", con cuña desviadora </t>
  </si>
  <si>
    <t>Segundo viaje a solicitud del cliente para Apertura de ventana en TR 13 3/8" - 14"</t>
  </si>
  <si>
    <t>Segundo viaje a solicitud del cliente para Apertura de ventana en TR 9 5/8" - 9 7/8"</t>
  </si>
  <si>
    <t>Segundo viaje a solicitud del cliente para Apertura de ventana en TR 7" - 7 5/8"</t>
  </si>
  <si>
    <t>Canastilla para embarque de herramientas (por Canastilla, por Día)</t>
  </si>
  <si>
    <t>Personal Operador de Pesca - Servicio 24 hs (por Día, por por Persona)</t>
  </si>
  <si>
    <t>Operación Punzado WL</t>
  </si>
  <si>
    <t>Perfiles Basicos - Resistividad, Rayos Gamma, Caliper de 4 o 6 brazos y SP.</t>
  </si>
  <si>
    <t>Perfiles Basicos- Registro Sónico de onda completa (PyS) en modo orientado.</t>
  </si>
  <si>
    <t>Perfiles Basicos - Porosidad Neutrónica</t>
  </si>
  <si>
    <t>Perfiles Basicos -  Densidad de Formación con Factor Fotoelectrico (FEwRA)</t>
  </si>
  <si>
    <t>Perfiles Basicos - Rayos Gamma Espectral</t>
  </si>
  <si>
    <t>Ensato de Presiones - Ensayo de Presiones</t>
  </si>
  <si>
    <t>Soporte Tecnico Presiones/Muestras - En tiempo real, técnico especialista en oficina del cliente para soporte de toma de muestras. Por operación</t>
  </si>
  <si>
    <t>Identificacion de Fluidos - Identificación de Fluidos, sin toma de muestra</t>
  </si>
  <si>
    <t>Toma de Muestras - Toma de Muestra</t>
  </si>
  <si>
    <t>Toma de Muestras - Bombeo de Fluídos, fracción de 15min</t>
  </si>
  <si>
    <t>Analisis de Muestra - Alquiler de Botellas PVT para guardar las muestras</t>
  </si>
  <si>
    <t>Analisis de Muestra - Transporte de Botellas PVT, para su envío a laboratorio dentro de México</t>
  </si>
  <si>
    <t>Registro Perfil Asistido - Registro con Perfil Asistido por Tubería de Perforación (cañeria)</t>
  </si>
  <si>
    <t xml:space="preserve">Registro Perfil Asistido - Registro con Perfil Asistido por Tractores </t>
  </si>
  <si>
    <t xml:space="preserve">Registro Perfil Asistido - Registro con Perfil Asistido por Shuttle </t>
  </si>
  <si>
    <t>Sistema de Patines - Para perfilaje y Toma de muestras</t>
  </si>
  <si>
    <t>Registro Giroscópico (wireline gyro)</t>
  </si>
  <si>
    <t>Mapa de Cemento</t>
  </si>
  <si>
    <t>Evaluacion de Cemento</t>
  </si>
  <si>
    <t>Bajada y Fijación de Elementos Mecánicos con cable. Incluye carrera de Calibre.</t>
  </si>
  <si>
    <t>Punzado Auxiliar - Para reparación de trabajo de cemento. Por operación</t>
  </si>
  <si>
    <t>Recuperacion de cañerias (BACKOFF) - Recuperación en Sarta de Perforación</t>
  </si>
  <si>
    <t>Carrera de Calibre - Para calibración de pozo / tubería / herramienta</t>
  </si>
  <si>
    <t>Herramientas de Terceros - Bajada de herramienta de terceros. Incluye carrera de calibre.</t>
  </si>
  <si>
    <t>Cargo por Personal</t>
  </si>
  <si>
    <t>Cargo por Equipamiento</t>
  </si>
  <si>
    <t>Corte de Tuberia- Corte en Sarta de Perforación</t>
  </si>
  <si>
    <t>Corte de Tuberia - Corte realizado en Revestimiento</t>
  </si>
  <si>
    <t>Corte de Tuberia - Corte realizado en tuberia 2 7/8" a 3 1/2"</t>
  </si>
  <si>
    <t>Corte de Tuberia - Corte realizado en tuberia 4 1/2" a 5 1/2"</t>
  </si>
  <si>
    <t xml:space="preserve">Seccionamiento de Tuberia en la Union </t>
  </si>
  <si>
    <t>Punzado de Circulación</t>
  </si>
  <si>
    <t>Equipo de Presión Inyección de grasa (contingencia)</t>
  </si>
  <si>
    <t>Evaluacion Integridad - Multifinger caliper 2 7/8" - 13 3/8"</t>
  </si>
  <si>
    <t>Evaluacion Integridad - Espesores Electromagneticos 2 7/8" - 7"</t>
  </si>
  <si>
    <t xml:space="preserve">Transporte de botella PVT - LWD </t>
  </si>
  <si>
    <t xml:space="preserve">2.3 | TARIFAS DE PESCA Y CORTE REVESTIMIENTO </t>
  </si>
  <si>
    <t xml:space="preserve">2.2 | TARIFAS DE SERVICIO DE RECUPERACION DE TUBULARES </t>
  </si>
  <si>
    <t xml:space="preserve">4.1 | TARIFAS SERVICIOS DE WIRELINE </t>
  </si>
  <si>
    <t>3.8| TARIFAS RENTAL UNIDAD CEMENTADORA</t>
  </si>
  <si>
    <t>Instalacion de unidad cementadora en plataforma autoelevable</t>
  </si>
  <si>
    <t>Desinstalacion de unidad cementadora en plataforma autoelevable</t>
  </si>
  <si>
    <t>Renta unidad Cementadora</t>
  </si>
  <si>
    <t>Mensual</t>
  </si>
  <si>
    <t>Inspeccion de campo de area de unidad cementadora | unidad cementadora</t>
  </si>
  <si>
    <t>Servicio de Bomba Karcher y vacio</t>
  </si>
  <si>
    <t>Tarifa metrica de fluidos de perforacion - fase de 36"</t>
  </si>
  <si>
    <t>Tarifa metrica de fluidos de perforacion - fase de 17 1/2"</t>
  </si>
  <si>
    <t>Tarifa metrica de fluidos de perforacion - fase de 12 1/4"</t>
  </si>
  <si>
    <t>Tarifa metrica de fluidos de perforacion - fase de 8 1/2"</t>
  </si>
  <si>
    <t xml:space="preserve">Volumen de fluido de perforación perdido hacia la formación - base agua - Fase 17 1/2" </t>
  </si>
  <si>
    <t xml:space="preserve">Volumen de fluido de perforación perdido hacia la formación - base aceite - Fase 12 1/4" </t>
  </si>
  <si>
    <t xml:space="preserve">Volumen de fluido de perforación perdido hacia la formación - base aceite - Fase 8 1/2" </t>
  </si>
  <si>
    <t xml:space="preserve">Volumen de fluido de perforación por acondicionamiento - base aceite </t>
  </si>
  <si>
    <t>Volumen de fluido de perforación por acondicionamiento - base agua</t>
  </si>
  <si>
    <t>Píldora control de perdida de circulación - base aceite</t>
  </si>
  <si>
    <t xml:space="preserve">Píldora control de perdida de circulación - base agua </t>
  </si>
  <si>
    <t>Píldora liberación de tubería - base agua</t>
  </si>
  <si>
    <t>Píldora liberación de tubería - base aceite</t>
  </si>
  <si>
    <t>Centrifuga decanter</t>
  </si>
  <si>
    <t xml:space="preserve">Tornillo sin fin </t>
  </si>
  <si>
    <t>Mud cleaner</t>
  </si>
  <si>
    <t xml:space="preserve">Mallas piramidales de zarandas </t>
  </si>
  <si>
    <t>Cajas Efectivas de recolección de recortes y residuos</t>
  </si>
  <si>
    <t>Servicio tecnico de fluidos</t>
  </si>
  <si>
    <t>Servicio tecnico de control de solidos y filtracion</t>
  </si>
  <si>
    <t>dia</t>
  </si>
  <si>
    <t>Molino tipo chatarrero/watermelon/cónico 6-3/4" OD o menor</t>
  </si>
  <si>
    <t>Magnetos (String Magnets) de 6” hasta 13 5/8”</t>
  </si>
  <si>
    <t>Escariadores de 6” hasta 13 5/8”</t>
  </si>
  <si>
    <t>Cepillos de 6” hasta 13 5/8”</t>
  </si>
  <si>
    <t>Pig tag</t>
  </si>
  <si>
    <t>CBL/VDL  Evaluación de cemento 13-3/8" A 13-5/8"</t>
  </si>
  <si>
    <t>CBL/VDL  Evaluación de cemento 9 5/8"</t>
  </si>
  <si>
    <t>MAPA DE CEMENTO - Mapa de Cemento en 7" a 7-5/8"</t>
  </si>
  <si>
    <t>unidad</t>
  </si>
  <si>
    <t>Unidad de Vacio</t>
  </si>
  <si>
    <t>Correlación - Herramientas</t>
  </si>
  <si>
    <t>6. | Pesca</t>
  </si>
  <si>
    <t>6. | PESCA</t>
  </si>
  <si>
    <t>6.1 | TARIFAS SERVICIOS DE PESCA</t>
  </si>
  <si>
    <t>Servicio de Personal,  Set de Herramientas (principal y back up) para la recuperacion de las tuberia de revestimiento de  30" desde el lecho marino (profundidad de 30 metros de agua).</t>
  </si>
  <si>
    <t>OPCIONAL</t>
  </si>
  <si>
    <t>Fluido de abandono (Base agua de Mar)</t>
  </si>
  <si>
    <t>Fluido de abandono (Base Salmuera cloruro de sodio)</t>
  </si>
  <si>
    <t>Fluido de abandono (Base salmuera cloruro de calcio)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</si>
</sst>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\ #,##0.00;[Red]&quot;$&quot;\ \-#,##0.00"/>
    <numFmt numFmtId="165" formatCode="#,##0.000"/>
    <numFmt numFmtId="166" formatCode="#,##0.0"/>
    <numFmt numFmtId="167" formatCode="#,##0.00_ ;\-#,##0.00\ "/>
    <numFmt numFmtId="168" formatCode="0.000"/>
    <numFmt numFmtId="169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i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C000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80808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ck">
        <color theme="0"/>
      </right>
      <top/>
      <bottom style="thin">
        <color theme="1" tint="0.499984740745262"/>
      </bottom>
      <diagonal/>
    </border>
    <border>
      <left style="thick">
        <color theme="0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 style="thin">
        <color rgb="FF000000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79">
    <xf numFmtId="0" fontId="0" fillId="0" borderId="0" xfId="0"/>
    <xf numFmtId="0" fontId="0" fillId="2" borderId="0" xfId="0" applyFill="1"/>
    <xf numFmtId="0" fontId="2" fillId="2" borderId="0" xfId="1" applyFont="1" applyFill="1"/>
    <xf numFmtId="0" fontId="0" fillId="3" borderId="0" xfId="0" applyFill="1"/>
    <xf numFmtId="0" fontId="3" fillId="3" borderId="1" xfId="0" applyFont="1" applyFill="1" applyBorder="1"/>
    <xf numFmtId="0" fontId="0" fillId="3" borderId="1" xfId="0" applyFill="1" applyBorder="1"/>
    <xf numFmtId="0" fontId="0" fillId="3" borderId="0" xfId="0" applyFill="1" applyAlignment="1">
      <alignment horizontal="left" indent="1"/>
    </xf>
    <xf numFmtId="0" fontId="5" fillId="3" borderId="0" xfId="0" applyFont="1" applyFill="1" applyAlignment="1">
      <alignment horizontal="centerContinuous" wrapText="1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 horizontal="centerContinuous" vertical="center" wrapText="1"/>
    </xf>
    <xf numFmtId="164" fontId="5" fillId="3" borderId="0" xfId="0" applyNumberFormat="1" applyFont="1" applyFill="1" applyAlignment="1">
      <alignment horizontal="centerContinuous" vertical="center" wrapText="1"/>
    </xf>
    <xf numFmtId="0" fontId="3" fillId="3" borderId="0" xfId="0" applyFont="1" applyFill="1" applyAlignment="1">
      <alignment horizontal="left" indent="1"/>
    </xf>
    <xf numFmtId="0" fontId="3" fillId="3" borderId="0" xfId="0" applyFont="1" applyFill="1"/>
    <xf numFmtId="0" fontId="5" fillId="0" borderId="0" xfId="0" applyFont="1"/>
    <xf numFmtId="0" fontId="2" fillId="2" borderId="0" xfId="2" applyFont="1" applyFill="1"/>
    <xf numFmtId="0" fontId="5" fillId="3" borderId="0" xfId="2" applyFont="1" applyFill="1"/>
    <xf numFmtId="0" fontId="5" fillId="2" borderId="0" xfId="2" applyFont="1" applyFill="1"/>
    <xf numFmtId="0" fontId="7" fillId="2" borderId="0" xfId="2" applyFont="1" applyFill="1"/>
    <xf numFmtId="0" fontId="5" fillId="2" borderId="0" xfId="0" applyFont="1" applyFill="1"/>
    <xf numFmtId="0" fontId="7" fillId="0" borderId="0" xfId="0" applyFont="1"/>
    <xf numFmtId="0" fontId="5" fillId="0" borderId="33" xfId="0" applyFont="1" applyBorder="1"/>
    <xf numFmtId="0" fontId="7" fillId="4" borderId="3" xfId="0" applyFont="1" applyFill="1" applyBorder="1" applyAlignment="1">
      <alignment horizontal="centerContinuous"/>
    </xf>
    <xf numFmtId="0" fontId="7" fillId="4" borderId="5" xfId="0" applyFont="1" applyFill="1" applyBorder="1" applyAlignment="1">
      <alignment horizontal="centerContinuous"/>
    </xf>
    <xf numFmtId="3" fontId="5" fillId="0" borderId="0" xfId="0" applyNumberFormat="1" applyFont="1"/>
    <xf numFmtId="0" fontId="0" fillId="0" borderId="33" xfId="0" applyBorder="1"/>
    <xf numFmtId="0" fontId="5" fillId="6" borderId="0" xfId="0" applyFont="1" applyFill="1"/>
    <xf numFmtId="0" fontId="2" fillId="6" borderId="0" xfId="2" applyFont="1" applyFill="1"/>
    <xf numFmtId="0" fontId="7" fillId="6" borderId="0" xfId="2" applyFont="1" applyFill="1"/>
    <xf numFmtId="0" fontId="5" fillId="0" borderId="35" xfId="0" applyFont="1" applyBorder="1" applyAlignment="1">
      <alignment horizontal="centerContinuous" wrapText="1"/>
    </xf>
    <xf numFmtId="0" fontId="5" fillId="0" borderId="36" xfId="0" applyFont="1" applyBorder="1" applyAlignment="1">
      <alignment horizontal="centerContinuous" wrapText="1"/>
    </xf>
    <xf numFmtId="0" fontId="5" fillId="0" borderId="37" xfId="0" applyFont="1" applyBorder="1" applyAlignment="1">
      <alignment horizontal="centerContinuous" wrapText="1"/>
    </xf>
    <xf numFmtId="0" fontId="5" fillId="0" borderId="38" xfId="0" applyFont="1" applyBorder="1" applyAlignment="1">
      <alignment horizontal="centerContinuous" wrapText="1"/>
    </xf>
    <xf numFmtId="167" fontId="5" fillId="5" borderId="39" xfId="0" applyNumberFormat="1" applyFont="1" applyFill="1" applyBorder="1" applyAlignment="1" applyProtection="1">
      <alignment vertical="center"/>
      <protection locked="0"/>
    </xf>
    <xf numFmtId="167" fontId="5" fillId="5" borderId="40" xfId="0" applyNumberFormat="1" applyFont="1" applyFill="1" applyBorder="1" applyAlignment="1" applyProtection="1">
      <alignment vertical="center"/>
      <protection locked="0"/>
    </xf>
    <xf numFmtId="164" fontId="5" fillId="3" borderId="3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4" borderId="0" xfId="0" applyFont="1" applyFill="1" applyAlignment="1">
      <alignment horizontal="centerContinuous"/>
    </xf>
    <xf numFmtId="0" fontId="3" fillId="0" borderId="0" xfId="0" applyFont="1" applyAlignment="1">
      <alignment horizontal="left" vertical="center"/>
    </xf>
    <xf numFmtId="0" fontId="5" fillId="0" borderId="44" xfId="0" applyFont="1" applyBorder="1" applyAlignment="1">
      <alignment horizontal="centerContinuous" wrapText="1"/>
    </xf>
    <xf numFmtId="0" fontId="5" fillId="0" borderId="47" xfId="0" applyFont="1" applyBorder="1" applyAlignment="1">
      <alignment horizontal="centerContinuous" wrapText="1"/>
    </xf>
    <xf numFmtId="0" fontId="5" fillId="0" borderId="39" xfId="0" applyFont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Continuous" wrapText="1"/>
    </xf>
    <xf numFmtId="0" fontId="5" fillId="0" borderId="50" xfId="0" applyFont="1" applyBorder="1" applyAlignment="1">
      <alignment horizontal="centerContinuous" wrapText="1"/>
    </xf>
    <xf numFmtId="0" fontId="5" fillId="0" borderId="31" xfId="0" applyFont="1" applyBorder="1" applyAlignment="1">
      <alignment horizontal="center" vertical="center" wrapText="1"/>
    </xf>
    <xf numFmtId="167" fontId="5" fillId="5" borderId="46" xfId="0" applyNumberFormat="1" applyFont="1" applyFill="1" applyBorder="1" applyAlignment="1" applyProtection="1">
      <alignment vertical="center"/>
      <protection locked="0"/>
    </xf>
    <xf numFmtId="164" fontId="5" fillId="0" borderId="31" xfId="0" applyNumberFormat="1" applyFont="1" applyBorder="1" applyAlignment="1">
      <alignment horizontal="center" vertical="center" wrapText="1"/>
    </xf>
    <xf numFmtId="167" fontId="5" fillId="5" borderId="51" xfId="0" applyNumberFormat="1" applyFont="1" applyFill="1" applyBorder="1" applyAlignment="1" applyProtection="1">
      <alignment vertical="center"/>
      <protection locked="0"/>
    </xf>
    <xf numFmtId="0" fontId="5" fillId="0" borderId="52" xfId="0" applyFont="1" applyBorder="1" applyAlignment="1">
      <alignment horizontal="centerContinuous" wrapText="1"/>
    </xf>
    <xf numFmtId="0" fontId="3" fillId="0" borderId="0" xfId="0" applyFont="1" applyAlignment="1">
      <alignment horizontal="justify" vertical="center"/>
    </xf>
    <xf numFmtId="0" fontId="5" fillId="7" borderId="0" xfId="0" applyFont="1" applyFill="1"/>
    <xf numFmtId="0" fontId="2" fillId="7" borderId="0" xfId="2" applyFont="1" applyFill="1"/>
    <xf numFmtId="0" fontId="5" fillId="8" borderId="0" xfId="0" applyFont="1" applyFill="1"/>
    <xf numFmtId="0" fontId="2" fillId="8" borderId="0" xfId="2" applyFont="1" applyFill="1"/>
    <xf numFmtId="0" fontId="3" fillId="0" borderId="55" xfId="0" applyFont="1" applyBorder="1" applyAlignment="1">
      <alignment horizontal="left" vertical="center"/>
    </xf>
    <xf numFmtId="0" fontId="5" fillId="0" borderId="9" xfId="0" applyFont="1" applyBorder="1"/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9" borderId="0" xfId="0" applyFont="1" applyFill="1"/>
    <xf numFmtId="0" fontId="2" fillId="9" borderId="0" xfId="2" applyFont="1" applyFill="1"/>
    <xf numFmtId="0" fontId="5" fillId="10" borderId="0" xfId="0" applyFont="1" applyFill="1"/>
    <xf numFmtId="0" fontId="2" fillId="10" borderId="0" xfId="2" applyFont="1" applyFill="1"/>
    <xf numFmtId="0" fontId="7" fillId="4" borderId="3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Continuous" wrapText="1"/>
    </xf>
    <xf numFmtId="0" fontId="5" fillId="3" borderId="50" xfId="0" applyFont="1" applyFill="1" applyBorder="1" applyAlignment="1">
      <alignment horizontal="centerContinuous" wrapText="1"/>
    </xf>
    <xf numFmtId="0" fontId="2" fillId="11" borderId="0" xfId="2" applyFont="1" applyFill="1"/>
    <xf numFmtId="0" fontId="7" fillId="3" borderId="5" xfId="0" applyFont="1" applyFill="1" applyBorder="1" applyAlignment="1">
      <alignment horizontal="centerContinuous"/>
    </xf>
    <xf numFmtId="0" fontId="5" fillId="0" borderId="0" xfId="0" applyFont="1" applyAlignment="1">
      <alignment wrapText="1"/>
    </xf>
    <xf numFmtId="0" fontId="5" fillId="3" borderId="0" xfId="0" applyFont="1" applyFill="1"/>
    <xf numFmtId="0" fontId="7" fillId="3" borderId="0" xfId="0" applyFont="1" applyFill="1" applyAlignment="1">
      <alignment horizontal="justify"/>
    </xf>
    <xf numFmtId="0" fontId="8" fillId="3" borderId="0" xfId="0" applyFont="1" applyFill="1" applyAlignment="1">
      <alignment horizontal="justify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3" xfId="0" applyFont="1" applyFill="1" applyBorder="1"/>
    <xf numFmtId="0" fontId="5" fillId="3" borderId="4" xfId="0" applyFont="1" applyFill="1" applyBorder="1"/>
    <xf numFmtId="0" fontId="7" fillId="3" borderId="0" xfId="0" applyFont="1" applyFill="1"/>
    <xf numFmtId="0" fontId="7" fillId="3" borderId="17" xfId="0" applyFont="1" applyFill="1" applyBorder="1" applyAlignment="1">
      <alignment horizontal="centerContinuous"/>
    </xf>
    <xf numFmtId="0" fontId="7" fillId="3" borderId="19" xfId="0" applyFont="1" applyFill="1" applyBorder="1" applyAlignment="1">
      <alignment horizontal="centerContinuous"/>
    </xf>
    <xf numFmtId="0" fontId="7" fillId="3" borderId="20" xfId="0" applyFont="1" applyFill="1" applyBorder="1" applyAlignment="1">
      <alignment horizontal="centerContinuous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7" fillId="3" borderId="3" xfId="0" applyFont="1" applyFill="1" applyBorder="1" applyAlignment="1">
      <alignment horizontal="centerContinuous"/>
    </xf>
    <xf numFmtId="3" fontId="5" fillId="3" borderId="0" xfId="0" applyNumberFormat="1" applyFont="1" applyFill="1"/>
    <xf numFmtId="0" fontId="2" fillId="3" borderId="0" xfId="2" applyFont="1" applyFill="1"/>
    <xf numFmtId="0" fontId="5" fillId="3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3" fillId="3" borderId="55" xfId="0" applyFont="1" applyFill="1" applyBorder="1" applyAlignment="1">
      <alignment horizontal="left" vertical="center"/>
    </xf>
    <xf numFmtId="0" fontId="5" fillId="3" borderId="9" xfId="0" applyFont="1" applyFill="1" applyBorder="1"/>
    <xf numFmtId="0" fontId="0" fillId="3" borderId="48" xfId="0" applyFill="1" applyBorder="1" applyAlignment="1">
      <alignment horizontal="left" vertical="center"/>
    </xf>
    <xf numFmtId="0" fontId="0" fillId="3" borderId="48" xfId="0" applyFill="1" applyBorder="1" applyAlignment="1">
      <alignment horizontal="left" vertical="center" indent="1"/>
    </xf>
    <xf numFmtId="0" fontId="5" fillId="3" borderId="57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5" fillId="3" borderId="55" xfId="0" applyFont="1" applyFill="1" applyBorder="1"/>
    <xf numFmtId="0" fontId="5" fillId="3" borderId="1" xfId="0" applyFont="1" applyFill="1" applyBorder="1"/>
    <xf numFmtId="0" fontId="1" fillId="3" borderId="48" xfId="0" applyFont="1" applyFill="1" applyBorder="1" applyAlignment="1">
      <alignment horizontal="left" vertical="center" indent="1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2" fillId="3" borderId="48" xfId="0" applyFont="1" applyFill="1" applyBorder="1" applyAlignment="1">
      <alignment horizontal="left" indent="1"/>
    </xf>
    <xf numFmtId="0" fontId="12" fillId="3" borderId="57" xfId="0" applyFont="1" applyFill="1" applyBorder="1" applyAlignment="1">
      <alignment horizontal="left" indent="1"/>
    </xf>
    <xf numFmtId="0" fontId="5" fillId="3" borderId="17" xfId="0" applyFont="1" applyFill="1" applyBorder="1"/>
    <xf numFmtId="0" fontId="2" fillId="12" borderId="0" xfId="2" applyFont="1" applyFill="1"/>
    <xf numFmtId="0" fontId="14" fillId="0" borderId="0" xfId="0" applyFont="1" applyAlignment="1">
      <alignment horizontal="center"/>
    </xf>
    <xf numFmtId="0" fontId="16" fillId="0" borderId="60" xfId="0" applyFont="1" applyBorder="1" applyAlignment="1">
      <alignment horizontal="center"/>
    </xf>
    <xf numFmtId="3" fontId="16" fillId="0" borderId="6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6" fillId="3" borderId="60" xfId="0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59" xfId="0" applyFont="1" applyFill="1" applyBorder="1"/>
    <xf numFmtId="0" fontId="3" fillId="3" borderId="59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4" fillId="3" borderId="60" xfId="0" applyFont="1" applyFill="1" applyBorder="1" applyAlignment="1">
      <alignment horizontal="center"/>
    </xf>
    <xf numFmtId="3" fontId="14" fillId="3" borderId="60" xfId="0" applyNumberFormat="1" applyFont="1" applyFill="1" applyBorder="1" applyAlignment="1">
      <alignment horizontal="center"/>
    </xf>
    <xf numFmtId="0" fontId="15" fillId="3" borderId="0" xfId="0" applyFont="1" applyFill="1"/>
    <xf numFmtId="0" fontId="16" fillId="3" borderId="60" xfId="0" applyFont="1" applyFill="1" applyBorder="1" applyAlignment="1">
      <alignment horizontal="center"/>
    </xf>
    <xf numFmtId="0" fontId="15" fillId="3" borderId="61" xfId="0" applyFont="1" applyFill="1" applyBorder="1" applyAlignment="1">
      <alignment horizontal="left"/>
    </xf>
    <xf numFmtId="9" fontId="0" fillId="3" borderId="0" xfId="3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7" fillId="3" borderId="1" xfId="0" applyFont="1" applyFill="1" applyBorder="1"/>
    <xf numFmtId="3" fontId="17" fillId="3" borderId="1" xfId="0" applyNumberFormat="1" applyFont="1" applyFill="1" applyBorder="1" applyAlignment="1">
      <alignment horizontal="center"/>
    </xf>
    <xf numFmtId="0" fontId="18" fillId="3" borderId="0" xfId="0" applyFont="1" applyFill="1"/>
    <xf numFmtId="3" fontId="3" fillId="3" borderId="1" xfId="0" applyNumberFormat="1" applyFont="1" applyFill="1" applyBorder="1" applyAlignment="1">
      <alignment horizontal="center"/>
    </xf>
    <xf numFmtId="0" fontId="19" fillId="3" borderId="62" xfId="0" applyFont="1" applyFill="1" applyBorder="1" applyAlignment="1">
      <alignment horizontal="left" indent="4"/>
    </xf>
    <xf numFmtId="3" fontId="19" fillId="3" borderId="62" xfId="0" applyNumberFormat="1" applyFont="1" applyFill="1" applyBorder="1" applyAlignment="1">
      <alignment horizontal="center"/>
    </xf>
    <xf numFmtId="0" fontId="19" fillId="3" borderId="63" xfId="0" applyFont="1" applyFill="1" applyBorder="1" applyAlignment="1">
      <alignment horizontal="left" indent="4"/>
    </xf>
    <xf numFmtId="3" fontId="19" fillId="3" borderId="63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5" fillId="0" borderId="5" xfId="0" applyFont="1" applyBorder="1" applyAlignment="1">
      <alignment horizontal="centerContinuous" wrapText="1"/>
    </xf>
    <xf numFmtId="0" fontId="5" fillId="0" borderId="5" xfId="0" applyFont="1" applyBorder="1" applyAlignment="1">
      <alignment horizontal="center" vertical="center" wrapText="1"/>
    </xf>
    <xf numFmtId="167" fontId="5" fillId="0" borderId="5" xfId="0" applyNumberFormat="1" applyFont="1" applyBorder="1" applyAlignment="1" applyProtection="1">
      <alignment vertical="center"/>
      <protection locked="0"/>
    </xf>
    <xf numFmtId="164" fontId="5" fillId="0" borderId="5" xfId="0" applyNumberFormat="1" applyFont="1" applyBorder="1" applyAlignment="1">
      <alignment horizontal="center" vertical="center" wrapText="1"/>
    </xf>
    <xf numFmtId="0" fontId="5" fillId="3" borderId="0" xfId="0" applyFont="1" applyFill="1" applyProtection="1">
      <protection locked="0"/>
    </xf>
    <xf numFmtId="0" fontId="7" fillId="2" borderId="0" xfId="2" applyFont="1" applyFill="1" applyProtection="1">
      <protection locked="0"/>
    </xf>
    <xf numFmtId="0" fontId="7" fillId="3" borderId="19" xfId="0" applyFont="1" applyFill="1" applyBorder="1" applyAlignment="1" applyProtection="1">
      <alignment horizontal="centerContinuous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centerContinuous"/>
      <protection locked="0"/>
    </xf>
    <xf numFmtId="0" fontId="7" fillId="6" borderId="0" xfId="2" applyFont="1" applyFill="1" applyProtection="1">
      <protection locked="0"/>
    </xf>
    <xf numFmtId="0" fontId="5" fillId="0" borderId="0" xfId="0" applyFont="1" applyProtection="1">
      <protection locked="0"/>
    </xf>
    <xf numFmtId="0" fontId="7" fillId="4" borderId="5" xfId="0" applyFont="1" applyFill="1" applyBorder="1" applyAlignment="1" applyProtection="1">
      <alignment horizontal="centerContinuous"/>
      <protection locked="0"/>
    </xf>
    <xf numFmtId="0" fontId="7" fillId="4" borderId="0" xfId="0" applyFont="1" applyFill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6" borderId="0" xfId="2" applyFont="1" applyFill="1" applyProtection="1">
      <protection locked="0"/>
    </xf>
    <xf numFmtId="0" fontId="2" fillId="7" borderId="0" xfId="2" applyFont="1" applyFill="1" applyProtection="1">
      <protection locked="0"/>
    </xf>
    <xf numFmtId="0" fontId="2" fillId="8" borderId="0" xfId="2" applyFont="1" applyFill="1" applyProtection="1">
      <protection locked="0"/>
    </xf>
    <xf numFmtId="0" fontId="5" fillId="0" borderId="9" xfId="0" applyFont="1" applyBorder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9" borderId="0" xfId="2" applyFont="1" applyFill="1" applyProtection="1">
      <protection locked="0"/>
    </xf>
    <xf numFmtId="0" fontId="2" fillId="10" borderId="0" xfId="2" applyFont="1" applyFill="1" applyProtection="1">
      <protection locked="0"/>
    </xf>
    <xf numFmtId="0" fontId="2" fillId="11" borderId="0" xfId="2" applyFont="1" applyFill="1" applyProtection="1">
      <protection locked="0"/>
    </xf>
    <xf numFmtId="0" fontId="5" fillId="3" borderId="9" xfId="0" applyFont="1" applyFill="1" applyBorder="1" applyProtection="1">
      <protection locked="0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Protection="1">
      <protection locked="0"/>
    </xf>
    <xf numFmtId="0" fontId="7" fillId="3" borderId="17" xfId="0" applyFont="1" applyFill="1" applyBorder="1" applyAlignment="1" applyProtection="1">
      <alignment horizontal="centerContinuous"/>
      <protection locked="0"/>
    </xf>
    <xf numFmtId="0" fontId="7" fillId="3" borderId="4" xfId="0" applyFont="1" applyFill="1" applyBorder="1" applyAlignment="1" applyProtection="1">
      <alignment horizontal="centerContinuous"/>
      <protection locked="0"/>
    </xf>
    <xf numFmtId="0" fontId="7" fillId="4" borderId="4" xfId="0" applyFont="1" applyFill="1" applyBorder="1" applyAlignment="1" applyProtection="1">
      <alignment horizontal="centerContinuous"/>
      <protection locked="0"/>
    </xf>
    <xf numFmtId="0" fontId="5" fillId="0" borderId="10" xfId="0" applyFont="1" applyBorder="1" applyProtection="1">
      <protection locked="0"/>
    </xf>
    <xf numFmtId="0" fontId="5" fillId="3" borderId="10" xfId="0" applyFont="1" applyFill="1" applyBorder="1" applyProtection="1">
      <protection locked="0"/>
    </xf>
    <xf numFmtId="0" fontId="5" fillId="3" borderId="56" xfId="0" applyFont="1" applyFill="1" applyBorder="1" applyProtection="1">
      <protection locked="0"/>
    </xf>
    <xf numFmtId="0" fontId="10" fillId="3" borderId="18" xfId="0" applyFont="1" applyFill="1" applyBorder="1" applyAlignment="1" applyProtection="1">
      <alignment horizontal="left" vertical="center"/>
      <protection locked="0"/>
    </xf>
    <xf numFmtId="0" fontId="1" fillId="3" borderId="56" xfId="0" applyFont="1" applyFill="1" applyBorder="1" applyAlignment="1" applyProtection="1">
      <alignment vertical="center"/>
      <protection locked="0"/>
    </xf>
    <xf numFmtId="0" fontId="1" fillId="3" borderId="56" xfId="0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Protection="1">
      <protection locked="0"/>
    </xf>
    <xf numFmtId="0" fontId="2" fillId="2" borderId="0" xfId="2" applyFont="1" applyFill="1" applyAlignment="1">
      <alignment horizontal="center"/>
    </xf>
    <xf numFmtId="0" fontId="9" fillId="3" borderId="2" xfId="0" applyFont="1" applyFill="1" applyBorder="1" applyAlignment="1">
      <alignment vertical="center"/>
    </xf>
    <xf numFmtId="0" fontId="10" fillId="3" borderId="0" xfId="0" applyFont="1" applyFill="1"/>
    <xf numFmtId="0" fontId="5" fillId="3" borderId="6" xfId="0" applyFont="1" applyFill="1" applyBorder="1"/>
    <xf numFmtId="0" fontId="7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wrapText="1"/>
    </xf>
    <xf numFmtId="0" fontId="5" fillId="3" borderId="11" xfId="0" applyFont="1" applyFill="1" applyBorder="1"/>
    <xf numFmtId="0" fontId="7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wrapText="1"/>
    </xf>
    <xf numFmtId="0" fontId="3" fillId="3" borderId="14" xfId="0" applyFont="1" applyFill="1" applyBorder="1"/>
    <xf numFmtId="0" fontId="7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wrapText="1"/>
    </xf>
    <xf numFmtId="0" fontId="0" fillId="3" borderId="21" xfId="0" applyFill="1" applyBorder="1"/>
    <xf numFmtId="3" fontId="0" fillId="3" borderId="22" xfId="0" applyNumberFormat="1" applyFill="1" applyBorder="1" applyAlignment="1">
      <alignment horizontal="right"/>
    </xf>
    <xf numFmtId="3" fontId="0" fillId="3" borderId="23" xfId="0" applyNumberFormat="1" applyFill="1" applyBorder="1" applyAlignment="1">
      <alignment horizontal="right"/>
    </xf>
    <xf numFmtId="3" fontId="0" fillId="3" borderId="23" xfId="0" applyNumberFormat="1" applyFill="1" applyBorder="1" applyAlignment="1">
      <alignment horizontal="center"/>
    </xf>
    <xf numFmtId="3" fontId="5" fillId="3" borderId="23" xfId="0" applyNumberFormat="1" applyFont="1" applyFill="1" applyBorder="1" applyAlignment="1">
      <alignment horizontal="right"/>
    </xf>
    <xf numFmtId="3" fontId="7" fillId="3" borderId="25" xfId="0" applyNumberFormat="1" applyFont="1" applyFill="1" applyBorder="1" applyAlignment="1">
      <alignment horizontal="right"/>
    </xf>
    <xf numFmtId="0" fontId="0" fillId="3" borderId="25" xfId="0" applyFill="1" applyBorder="1"/>
    <xf numFmtId="0" fontId="0" fillId="3" borderId="26" xfId="0" applyFill="1" applyBorder="1"/>
    <xf numFmtId="3" fontId="0" fillId="3" borderId="27" xfId="0" applyNumberFormat="1" applyFill="1" applyBorder="1" applyAlignment="1">
      <alignment horizontal="right"/>
    </xf>
    <xf numFmtId="3" fontId="0" fillId="3" borderId="28" xfId="0" applyNumberFormat="1" applyFill="1" applyBorder="1" applyAlignment="1">
      <alignment horizontal="right"/>
    </xf>
    <xf numFmtId="3" fontId="0" fillId="3" borderId="28" xfId="0" applyNumberFormat="1" applyFill="1" applyBorder="1" applyAlignment="1">
      <alignment horizontal="center"/>
    </xf>
    <xf numFmtId="3" fontId="5" fillId="3" borderId="28" xfId="0" applyNumberFormat="1" applyFont="1" applyFill="1" applyBorder="1" applyAlignment="1">
      <alignment horizontal="right"/>
    </xf>
    <xf numFmtId="3" fontId="7" fillId="3" borderId="26" xfId="0" applyNumberFormat="1" applyFont="1" applyFill="1" applyBorder="1" applyAlignment="1">
      <alignment horizontal="right"/>
    </xf>
    <xf numFmtId="0" fontId="0" fillId="3" borderId="29" xfId="0" applyFill="1" applyBorder="1"/>
    <xf numFmtId="165" fontId="0" fillId="3" borderId="30" xfId="0" applyNumberFormat="1" applyFill="1" applyBorder="1" applyAlignment="1">
      <alignment horizontal="right"/>
    </xf>
    <xf numFmtId="165" fontId="0" fillId="3" borderId="31" xfId="0" applyNumberFormat="1" applyFill="1" applyBorder="1" applyAlignment="1">
      <alignment horizontal="right"/>
    </xf>
    <xf numFmtId="165" fontId="0" fillId="3" borderId="31" xfId="0" applyNumberFormat="1" applyFill="1" applyBorder="1" applyAlignment="1">
      <alignment horizontal="center"/>
    </xf>
    <xf numFmtId="165" fontId="5" fillId="3" borderId="31" xfId="0" applyNumberFormat="1" applyFont="1" applyFill="1" applyBorder="1" applyAlignment="1">
      <alignment horizontal="right"/>
    </xf>
    <xf numFmtId="166" fontId="7" fillId="3" borderId="29" xfId="0" applyNumberFormat="1" applyFont="1" applyFill="1" applyBorder="1" applyAlignment="1">
      <alignment horizontal="right"/>
    </xf>
    <xf numFmtId="0" fontId="7" fillId="3" borderId="34" xfId="0" applyFont="1" applyFill="1" applyBorder="1"/>
    <xf numFmtId="3" fontId="7" fillId="3" borderId="3" xfId="0" applyNumberFormat="1" applyFont="1" applyFill="1" applyBorder="1"/>
    <xf numFmtId="3" fontId="7" fillId="3" borderId="34" xfId="0" applyNumberFormat="1" applyFont="1" applyFill="1" applyBorder="1"/>
    <xf numFmtId="165" fontId="0" fillId="3" borderId="0" xfId="0" applyNumberFormat="1" applyFill="1"/>
    <xf numFmtId="0" fontId="2" fillId="6" borderId="0" xfId="2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4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3" fontId="7" fillId="4" borderId="41" xfId="0" applyNumberFormat="1" applyFont="1" applyFill="1" applyBorder="1" applyAlignment="1">
      <alignment vertical="center"/>
    </xf>
    <xf numFmtId="0" fontId="5" fillId="0" borderId="43" xfId="0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0" fontId="5" fillId="4" borderId="25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166" fontId="5" fillId="0" borderId="33" xfId="0" applyNumberFormat="1" applyFont="1" applyBorder="1" applyAlignment="1">
      <alignment horizontal="right" vertical="center"/>
    </xf>
    <xf numFmtId="165" fontId="5" fillId="0" borderId="33" xfId="0" applyNumberFormat="1" applyFont="1" applyBorder="1" applyAlignment="1">
      <alignment horizontal="right" vertical="center"/>
    </xf>
    <xf numFmtId="0" fontId="7" fillId="0" borderId="34" xfId="0" applyFont="1" applyBorder="1"/>
    <xf numFmtId="3" fontId="7" fillId="0" borderId="46" xfId="0" applyNumberFormat="1" applyFont="1" applyBorder="1" applyAlignment="1">
      <alignment horizontal="center"/>
    </xf>
    <xf numFmtId="3" fontId="7" fillId="4" borderId="34" xfId="0" applyNumberFormat="1" applyFont="1" applyFill="1" applyBorder="1"/>
    <xf numFmtId="3" fontId="7" fillId="0" borderId="0" xfId="0" applyNumberFormat="1" applyFont="1" applyAlignment="1">
      <alignment horizontal="center"/>
    </xf>
    <xf numFmtId="3" fontId="7" fillId="4" borderId="0" xfId="0" applyNumberFormat="1" applyFont="1" applyFill="1"/>
    <xf numFmtId="166" fontId="5" fillId="0" borderId="39" xfId="0" applyNumberFormat="1" applyFont="1" applyBorder="1" applyAlignment="1">
      <alignment horizontal="right" vertical="center"/>
    </xf>
    <xf numFmtId="166" fontId="5" fillId="0" borderId="45" xfId="0" applyNumberFormat="1" applyFont="1" applyBorder="1" applyAlignment="1">
      <alignment horizontal="right" vertical="center"/>
    </xf>
    <xf numFmtId="166" fontId="5" fillId="0" borderId="33" xfId="0" applyNumberFormat="1" applyFont="1" applyBorder="1" applyAlignment="1">
      <alignment horizontal="center" vertical="center"/>
    </xf>
    <xf numFmtId="3" fontId="7" fillId="4" borderId="25" xfId="0" applyNumberFormat="1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vertical="center"/>
    </xf>
    <xf numFmtId="3" fontId="7" fillId="0" borderId="3" xfId="0" applyNumberFormat="1" applyFont="1" applyBorder="1"/>
    <xf numFmtId="0" fontId="0" fillId="0" borderId="0" xfId="0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2" fillId="7" borderId="0" xfId="2" applyFont="1" applyFill="1" applyAlignment="1">
      <alignment horizontal="center"/>
    </xf>
    <xf numFmtId="0" fontId="2" fillId="8" borderId="0" xfId="2" applyFont="1" applyFill="1" applyAlignment="1">
      <alignment horizont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right" vertical="center"/>
    </xf>
    <xf numFmtId="3" fontId="7" fillId="0" borderId="55" xfId="0" applyNumberFormat="1" applyFont="1" applyBorder="1"/>
    <xf numFmtId="3" fontId="7" fillId="4" borderId="6" xfId="0" applyNumberFormat="1" applyFont="1" applyFill="1" applyBorder="1"/>
    <xf numFmtId="166" fontId="5" fillId="0" borderId="9" xfId="0" applyNumberFormat="1" applyFont="1" applyBorder="1" applyAlignment="1">
      <alignment horizontal="right" vertical="center"/>
    </xf>
    <xf numFmtId="166" fontId="5" fillId="0" borderId="9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center" vertical="center"/>
    </xf>
    <xf numFmtId="0" fontId="5" fillId="9" borderId="24" xfId="0" applyFont="1" applyFill="1" applyBorder="1" applyAlignment="1">
      <alignment horizontal="right" vertical="center"/>
    </xf>
    <xf numFmtId="0" fontId="5" fillId="9" borderId="24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/>
    </xf>
    <xf numFmtId="0" fontId="5" fillId="0" borderId="65" xfId="0" applyFont="1" applyBorder="1"/>
    <xf numFmtId="3" fontId="7" fillId="4" borderId="64" xfId="0" applyNumberFormat="1" applyFont="1" applyFill="1" applyBorder="1" applyAlignment="1">
      <alignment vertical="center"/>
    </xf>
    <xf numFmtId="166" fontId="5" fillId="9" borderId="44" xfId="0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11" fillId="0" borderId="0" xfId="0" applyFont="1"/>
    <xf numFmtId="168" fontId="5" fillId="0" borderId="33" xfId="0" applyNumberFormat="1" applyFont="1" applyBorder="1" applyAlignment="1">
      <alignment horizontal="right" vertical="center"/>
    </xf>
    <xf numFmtId="168" fontId="5" fillId="0" borderId="3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5" fillId="0" borderId="45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/>
    </xf>
    <xf numFmtId="0" fontId="5" fillId="0" borderId="36" xfId="0" applyFont="1" applyBorder="1"/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3" borderId="36" xfId="0" applyFont="1" applyFill="1" applyBorder="1"/>
    <xf numFmtId="0" fontId="5" fillId="3" borderId="37" xfId="0" applyFont="1" applyFill="1" applyBorder="1" applyAlignment="1">
      <alignment horizontal="centerContinuous" wrapText="1"/>
    </xf>
    <xf numFmtId="0" fontId="5" fillId="3" borderId="38" xfId="0" applyFont="1" applyFill="1" applyBorder="1" applyAlignment="1">
      <alignment horizontal="centerContinuous" wrapText="1"/>
    </xf>
    <xf numFmtId="0" fontId="5" fillId="3" borderId="44" xfId="0" applyFont="1" applyFill="1" applyBorder="1" applyAlignment="1">
      <alignment horizontal="centerContinuous" wrapText="1"/>
    </xf>
    <xf numFmtId="0" fontId="5" fillId="3" borderId="47" xfId="0" applyFont="1" applyFill="1" applyBorder="1" applyAlignment="1">
      <alignment horizontal="centerContinuous" wrapText="1"/>
    </xf>
    <xf numFmtId="0" fontId="5" fillId="3" borderId="24" xfId="0" applyFont="1" applyFill="1" applyBorder="1" applyAlignment="1">
      <alignment horizontal="centerContinuous" wrapText="1"/>
    </xf>
    <xf numFmtId="0" fontId="5" fillId="3" borderId="54" xfId="0" applyFont="1" applyFill="1" applyBorder="1" applyAlignment="1">
      <alignment horizontal="centerContinuous" wrapText="1"/>
    </xf>
    <xf numFmtId="0" fontId="0" fillId="0" borderId="66" xfId="0" applyBorder="1" applyAlignment="1">
      <alignment horizontal="left" vertical="center"/>
    </xf>
    <xf numFmtId="0" fontId="5" fillId="0" borderId="67" xfId="0" applyFont="1" applyBorder="1"/>
    <xf numFmtId="0" fontId="5" fillId="0" borderId="67" xfId="0" applyFont="1" applyBorder="1" applyProtection="1">
      <protection locked="0"/>
    </xf>
    <xf numFmtId="0" fontId="5" fillId="0" borderId="68" xfId="0" applyFont="1" applyBorder="1" applyProtection="1">
      <protection locked="0"/>
    </xf>
    <xf numFmtId="0" fontId="0" fillId="0" borderId="69" xfId="0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Protection="1">
      <protection locked="0"/>
    </xf>
    <xf numFmtId="0" fontId="5" fillId="0" borderId="70" xfId="0" applyFont="1" applyBorder="1" applyProtection="1">
      <protection locked="0"/>
    </xf>
    <xf numFmtId="0" fontId="5" fillId="3" borderId="33" xfId="0" applyFont="1" applyFill="1" applyBorder="1" applyAlignment="1">
      <alignment horizontal="center" vertical="center" wrapText="1"/>
    </xf>
    <xf numFmtId="167" fontId="20" fillId="5" borderId="39" xfId="0" applyNumberFormat="1" applyFont="1" applyFill="1" applyBorder="1" applyAlignment="1" applyProtection="1">
      <alignment vertical="center"/>
      <protection locked="0"/>
    </xf>
    <xf numFmtId="167" fontId="20" fillId="5" borderId="40" xfId="0" applyNumberFormat="1" applyFont="1" applyFill="1" applyBorder="1" applyAlignment="1" applyProtection="1">
      <alignment vertical="center"/>
      <protection locked="0"/>
    </xf>
    <xf numFmtId="0" fontId="20" fillId="0" borderId="37" xfId="0" applyFont="1" applyBorder="1" applyAlignment="1">
      <alignment horizontal="centerContinuous" vertical="center" wrapText="1"/>
    </xf>
    <xf numFmtId="0" fontId="20" fillId="0" borderId="38" xfId="0" applyFont="1" applyBorder="1" applyAlignment="1">
      <alignment horizontal="centerContinuous" vertical="center" wrapText="1"/>
    </xf>
    <xf numFmtId="0" fontId="20" fillId="0" borderId="33" xfId="0" applyFont="1" applyBorder="1" applyAlignment="1">
      <alignment horizontal="center" vertical="center" wrapText="1"/>
    </xf>
    <xf numFmtId="164" fontId="20" fillId="0" borderId="33" xfId="0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Continuous" vertical="center" wrapText="1"/>
    </xf>
    <xf numFmtId="0" fontId="20" fillId="0" borderId="39" xfId="0" applyFont="1" applyBorder="1" applyAlignment="1">
      <alignment horizontal="center" vertical="center" wrapText="1"/>
    </xf>
    <xf numFmtId="164" fontId="20" fillId="0" borderId="39" xfId="0" applyNumberFormat="1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Continuous" vertical="center" wrapText="1"/>
    </xf>
    <xf numFmtId="0" fontId="20" fillId="0" borderId="50" xfId="0" applyFont="1" applyBorder="1" applyAlignment="1">
      <alignment horizontal="centerContinuous" vertical="center" wrapText="1"/>
    </xf>
    <xf numFmtId="0" fontId="20" fillId="0" borderId="31" xfId="0" applyFont="1" applyBorder="1" applyAlignment="1">
      <alignment horizontal="center" vertical="center" wrapText="1"/>
    </xf>
    <xf numFmtId="167" fontId="20" fillId="5" borderId="46" xfId="0" applyNumberFormat="1" applyFont="1" applyFill="1" applyBorder="1" applyAlignment="1" applyProtection="1">
      <alignment vertical="center"/>
      <protection locked="0"/>
    </xf>
    <xf numFmtId="164" fontId="20" fillId="0" borderId="31" xfId="0" applyNumberFormat="1" applyFont="1" applyBorder="1" applyAlignment="1">
      <alignment horizontal="center" vertical="center" wrapText="1"/>
    </xf>
    <xf numFmtId="167" fontId="20" fillId="5" borderId="51" xfId="0" applyNumberFormat="1" applyFont="1" applyFill="1" applyBorder="1" applyAlignment="1" applyProtection="1">
      <alignment vertical="center"/>
      <protection locked="0"/>
    </xf>
    <xf numFmtId="3" fontId="19" fillId="3" borderId="0" xfId="0" applyNumberFormat="1" applyFont="1" applyFill="1" applyAlignment="1">
      <alignment horizontal="center"/>
    </xf>
    <xf numFmtId="0" fontId="5" fillId="3" borderId="35" xfId="0" applyFont="1" applyFill="1" applyBorder="1" applyAlignment="1">
      <alignment horizontal="centerContinuous" wrapText="1"/>
    </xf>
    <xf numFmtId="0" fontId="5" fillId="3" borderId="36" xfId="0" applyFont="1" applyFill="1" applyBorder="1" applyAlignment="1">
      <alignment horizontal="left"/>
    </xf>
    <xf numFmtId="0" fontId="5" fillId="0" borderId="52" xfId="0" applyFont="1" applyBorder="1" applyAlignment="1">
      <alignment horizontal="centerContinuous" vertical="center" wrapText="1"/>
    </xf>
    <xf numFmtId="3" fontId="7" fillId="0" borderId="9" xfId="0" applyNumberFormat="1" applyFont="1" applyBorder="1"/>
    <xf numFmtId="3" fontId="7" fillId="4" borderId="9" xfId="0" applyNumberFormat="1" applyFont="1" applyFill="1" applyBorder="1"/>
    <xf numFmtId="3" fontId="7" fillId="0" borderId="0" xfId="0" applyNumberFormat="1" applyFont="1"/>
    <xf numFmtId="0" fontId="5" fillId="0" borderId="23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left" indent="4"/>
    </xf>
    <xf numFmtId="169" fontId="5" fillId="0" borderId="23" xfId="0" applyNumberFormat="1" applyFont="1" applyBorder="1" applyAlignment="1">
      <alignment horizontal="right" vertical="center"/>
    </xf>
    <xf numFmtId="0" fontId="5" fillId="3" borderId="45" xfId="0" applyFont="1" applyFill="1" applyBorder="1" applyAlignment="1">
      <alignment horizontal="right" vertical="center"/>
    </xf>
    <xf numFmtId="3" fontId="5" fillId="0" borderId="33" xfId="0" applyNumberFormat="1" applyFont="1" applyBorder="1" applyAlignment="1">
      <alignment horizontal="center" vertical="center"/>
    </xf>
    <xf numFmtId="167" fontId="5" fillId="5" borderId="39" xfId="0" applyNumberFormat="1" applyFont="1" applyFill="1" applyBorder="1" applyAlignment="1" applyProtection="1">
      <alignment horizontal="right" vertical="center"/>
      <protection locked="0"/>
    </xf>
    <xf numFmtId="167" fontId="5" fillId="5" borderId="46" xfId="0" applyNumberFormat="1" applyFont="1" applyFill="1" applyBorder="1" applyAlignment="1" applyProtection="1">
      <alignment horizontal="right" vertical="center"/>
      <protection locked="0"/>
    </xf>
    <xf numFmtId="0" fontId="5" fillId="0" borderId="48" xfId="0" applyFont="1" applyBorder="1" applyAlignment="1">
      <alignment horizontal="right" vertical="center"/>
    </xf>
    <xf numFmtId="3" fontId="7" fillId="4" borderId="48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165" fontId="5" fillId="0" borderId="45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centerContinuous" wrapText="1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centerContinuous" wrapText="1"/>
    </xf>
    <xf numFmtId="0" fontId="5" fillId="0" borderId="9" xfId="0" applyFont="1" applyBorder="1" applyAlignment="1">
      <alignment horizontal="center" vertical="center" wrapText="1"/>
    </xf>
    <xf numFmtId="167" fontId="5" fillId="5" borderId="9" xfId="0" applyNumberFormat="1" applyFont="1" applyFill="1" applyBorder="1" applyAlignment="1" applyProtection="1">
      <alignment vertical="center"/>
      <protection locked="0"/>
    </xf>
    <xf numFmtId="164" fontId="5" fillId="0" borderId="9" xfId="0" applyNumberFormat="1" applyFont="1" applyBorder="1" applyAlignment="1">
      <alignment horizontal="center" vertical="center" wrapText="1"/>
    </xf>
    <xf numFmtId="167" fontId="5" fillId="5" borderId="10" xfId="0" applyNumberFormat="1" applyFont="1" applyFill="1" applyBorder="1" applyAlignment="1" applyProtection="1">
      <alignment vertical="center"/>
      <protection locked="0"/>
    </xf>
    <xf numFmtId="166" fontId="5" fillId="0" borderId="48" xfId="0" applyNumberFormat="1" applyFont="1" applyBorder="1" applyAlignment="1">
      <alignment horizontal="right" vertical="center"/>
    </xf>
    <xf numFmtId="0" fontId="5" fillId="3" borderId="33" xfId="0" applyFont="1" applyFill="1" applyBorder="1"/>
    <xf numFmtId="167" fontId="5" fillId="3" borderId="40" xfId="0" applyNumberFormat="1" applyFont="1" applyFill="1" applyBorder="1" applyAlignment="1" applyProtection="1">
      <alignment vertical="center"/>
      <protection locked="0"/>
    </xf>
    <xf numFmtId="0" fontId="5" fillId="3" borderId="25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right" vertical="center"/>
    </xf>
    <xf numFmtId="0" fontId="5" fillId="3" borderId="33" xfId="0" applyFont="1" applyFill="1" applyBorder="1" applyAlignment="1">
      <alignment horizontal="center" vertical="center"/>
    </xf>
    <xf numFmtId="3" fontId="7" fillId="3" borderId="25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right" vertical="center"/>
    </xf>
    <xf numFmtId="3" fontId="7" fillId="0" borderId="3" xfId="0" applyNumberFormat="1" applyFont="1" applyFill="1" applyBorder="1"/>
    <xf numFmtId="3" fontId="7" fillId="0" borderId="25" xfId="0" applyNumberFormat="1" applyFont="1" applyFill="1" applyBorder="1" applyAlignment="1">
      <alignment vertical="center"/>
    </xf>
    <xf numFmtId="0" fontId="0" fillId="0" borderId="0" xfId="0" applyFill="1"/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7" fillId="3" borderId="3" xfId="0" applyFont="1" applyFill="1" applyBorder="1" applyAlignment="1" applyProtection="1">
      <alignment horizontal="center"/>
      <protection locked="0"/>
    </xf>
    <xf numFmtId="9" fontId="7" fillId="3" borderId="3" xfId="0" applyNumberFormat="1" applyFont="1" applyFill="1" applyBorder="1" applyAlignment="1" applyProtection="1">
      <alignment horizontal="center"/>
      <protection locked="0"/>
    </xf>
    <xf numFmtId="0" fontId="5" fillId="0" borderId="49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3" borderId="49" xfId="0" applyFont="1" applyFill="1" applyBorder="1" applyAlignment="1">
      <alignment horizontal="left"/>
    </xf>
    <xf numFmtId="0" fontId="5" fillId="3" borderId="32" xfId="0" applyFont="1" applyFill="1" applyBorder="1" applyAlignment="1">
      <alignment horizontal="left"/>
    </xf>
    <xf numFmtId="0" fontId="5" fillId="3" borderId="50" xfId="0" applyFont="1" applyFill="1" applyBorder="1" applyAlignment="1">
      <alignment horizontal="left"/>
    </xf>
    <xf numFmtId="0" fontId="5" fillId="0" borderId="36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2" fillId="2" borderId="0" xfId="0" applyFont="1" applyFill="1" applyAlignment="1">
      <alignment horizontal="center"/>
    </xf>
  </cellXfs>
  <cellStyles count="4">
    <cellStyle name="Normal" xfId="0" builtinId="0"/>
    <cellStyle name="Normal 16 2" xfId="1" xr:uid="{4A5C15E0-CBAA-4EE4-8A7B-3E6130C72584}"/>
    <cellStyle name="Normal 16 2 2" xfId="2" xr:uid="{F01C1D15-B3CB-4F7D-B09E-D3855885D298}"/>
    <cellStyle name="Porcentaje" xfId="3" builtinId="5"/>
  </cellStyles>
  <dxfs count="10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ocumenttasks/documenttask1.xml><?xml version="1.0" encoding="utf-8"?>
<Tasks xmlns="http://schemas.microsoft.com/office/tasks/2019/documenttasks">
  <Task id="{EE5518E7-C5DE-4A93-AA5D-BAF18C18BB72}">
    <Anchor>
      <Comment id="{18C52E04-6705-4664-9737-FE94F34C450E}"/>
    </Anchor>
    <History>
      <Event time="2024-02-19T15:47:49.06" id="{CA88E296-671F-438B-B7EA-9C6D6510D7D3}">
        <Attribution userId="S::matias.baistrocchi@hokchienergy.com::f6f8708f-7259-4a66-93f7-fa06f2e102fa" userName="Matias Baistrocchi" userProvider="AD"/>
        <Anchor>
          <Comment id="{18C52E04-6705-4664-9737-FE94F34C450E}"/>
        </Anchor>
        <Create/>
      </Event>
      <Event time="2024-02-19T15:47:49.06" id="{193776EC-E798-4462-B887-BC056A499DBE}">
        <Attribution userId="S::matias.baistrocchi@hokchienergy.com::f6f8708f-7259-4a66-93f7-fa06f2e102fa" userName="Matias Baistrocchi" userProvider="AD"/>
        <Anchor>
          <Comment id="{18C52E04-6705-4664-9737-FE94F34C450E}"/>
        </Anchor>
        <Assign userId="S::andrea.morales@hokchienergy.com::8dec6071-fda0-4c0d-902d-2c07e9898479" userName="Morales, Diana Andrea" userProvider="AD"/>
      </Event>
      <Event time="2024-02-19T15:47:49.06" id="{C6A0E6C2-B84C-4B8C-8ACE-86B6B03971AB}">
        <Attribution userId="S::matias.baistrocchi@hokchienergy.com::f6f8708f-7259-4a66-93f7-fa06f2e102fa" userName="Matias Baistrocchi" userProvider="AD"/>
        <Anchor>
          <Comment id="{18C52E04-6705-4664-9737-FE94F34C450E}"/>
        </Anchor>
        <SetTitle title="@Morales, Diana Andrea acá no deberías de contemplar estas htas?"/>
      </Event>
    </History>
  </Task>
</Task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CF\Planeamiento%20y%20Control%20de%20Gesti&#243;n\02%20-%20PLANNING\01%20-%20Presupuesto\LTP%202020-2024\Mexico\Costeo%20Hokchi\Copia%20de%20MEX_Modelo_de_Costeo_04_10%20v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namericanenergy.sharepoint.com/Users/xfmr01/Documents/Mexico/Bloque%2031/Tender/Integrado%20-%202021/ANEXO%2010%20-%20Planillas%20de%20C&#225;lculo%20de%20Integraci&#243;n%20de%20Oferta%20Bloque%2031%20%20%20(final%20con%20preci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"/>
      <sheetName val="MODELO"/>
      <sheetName val="Hoja1"/>
      <sheetName val="Programa Operativo"/>
      <sheetName val="Tiempos"/>
      <sheetName val="Base de pozos"/>
      <sheetName val="Datos Pozos"/>
      <sheetName val="CURVA_AVANCE"/>
      <sheetName val="CNH"/>
      <sheetName val="PARAMETROS"/>
      <sheetName val="TAR_SI_SLB_B31"/>
      <sheetName val="TAR_SI_SLB_B2"/>
      <sheetName val="TAR_JU_BORR"/>
      <sheetName val="TAR_CASING"/>
      <sheetName val="TAR_CABEZALES"/>
      <sheetName val="TAR_MAT_TERMINACION"/>
      <sheetName val="TAR_NO_INDEXADAS"/>
      <sheetName val="TAR_PERSONAL"/>
      <sheetName val="TAR_ESTUDIOS"/>
      <sheetName val="TAR_SOPORTE"/>
      <sheetName val="Copia de MEX_Modelo_de_Costeo_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SELECCIÓN DE ITEMS</v>
          </cell>
        </row>
      </sheetData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ARIFARIO"/>
      <sheetName val="VALOR_CONTRATO"/>
      <sheetName val="COSTO_POZO"/>
      <sheetName val="LOSS IN HOLE"/>
      <sheetName val="Hoja1"/>
    </sheetNames>
    <sheetDataSet>
      <sheetData sheetId="0"/>
      <sheetData sheetId="1">
        <row r="4">
          <cell r="W4" t="str">
            <v>XAXAMANI 3 DEL</v>
          </cell>
          <cell r="AS4"/>
          <cell r="AT4"/>
          <cell r="AU4"/>
          <cell r="AV4" t="str">
            <v>XAXAMANI 4DEL</v>
          </cell>
          <cell r="BR4"/>
          <cell r="BS4"/>
          <cell r="BT4"/>
          <cell r="BU4" t="str">
            <v>XAXAMANI 5DEL</v>
          </cell>
          <cell r="CQ4"/>
          <cell r="CR4"/>
          <cell r="CS4"/>
          <cell r="CT4" t="str">
            <v>XAXAMANI 6DEL</v>
          </cell>
          <cell r="DP4"/>
          <cell r="DQ4"/>
        </row>
        <row r="7">
          <cell r="K7">
            <v>0</v>
          </cell>
        </row>
        <row r="12">
          <cell r="W12" t="str">
            <v>Total [US$]</v>
          </cell>
          <cell r="X12"/>
          <cell r="Y12">
            <v>0</v>
          </cell>
          <cell r="Z12">
            <v>144883.36879117746</v>
          </cell>
          <cell r="AA12">
            <v>406424.8748307036</v>
          </cell>
          <cell r="AB12">
            <v>456346.43200215377</v>
          </cell>
          <cell r="AC12">
            <v>482185.20362024382</v>
          </cell>
          <cell r="AD12">
            <v>694210.43801880488</v>
          </cell>
          <cell r="AE12">
            <v>575015.87151335238</v>
          </cell>
          <cell r="AF12">
            <v>377022</v>
          </cell>
          <cell r="AG12">
            <v>391694.53795027325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35650.559999999998</v>
          </cell>
          <cell r="AR12">
            <v>3563433.286726709</v>
          </cell>
          <cell r="AT12"/>
          <cell r="AV12" t="str">
            <v>Total [US$]</v>
          </cell>
          <cell r="AW12"/>
          <cell r="AX12">
            <v>0</v>
          </cell>
          <cell r="AY12">
            <v>0</v>
          </cell>
          <cell r="AZ12">
            <v>0</v>
          </cell>
          <cell r="BA12">
            <v>145842.67879117746</v>
          </cell>
          <cell r="BB12">
            <v>362415.1248307036</v>
          </cell>
          <cell r="BC12">
            <v>495764.35976298619</v>
          </cell>
          <cell r="BD12">
            <v>474314.46028350707</v>
          </cell>
          <cell r="BE12">
            <v>502654.90312642039</v>
          </cell>
          <cell r="BF12">
            <v>530431.94782432169</v>
          </cell>
          <cell r="BG12">
            <v>853693.29941710038</v>
          </cell>
          <cell r="BH12">
            <v>619681.65</v>
          </cell>
          <cell r="BI12">
            <v>0</v>
          </cell>
          <cell r="BJ12">
            <v>0</v>
          </cell>
          <cell r="BK12">
            <v>374050.71245027322</v>
          </cell>
          <cell r="BL12">
            <v>0</v>
          </cell>
          <cell r="BM12">
            <v>0</v>
          </cell>
          <cell r="BN12">
            <v>0</v>
          </cell>
          <cell r="BO12">
            <v>181333.72829999999</v>
          </cell>
          <cell r="BP12">
            <v>0</v>
          </cell>
          <cell r="BQ12">
            <v>4540182.8647864899</v>
          </cell>
          <cell r="BS12"/>
          <cell r="BU12" t="str">
            <v>Total [US$]</v>
          </cell>
          <cell r="BV12"/>
          <cell r="BW12">
            <v>0</v>
          </cell>
          <cell r="BX12">
            <v>107851.76885053003</v>
          </cell>
          <cell r="BY12">
            <v>344088.99271839042</v>
          </cell>
          <cell r="BZ12">
            <v>511695.82400712121</v>
          </cell>
          <cell r="CA12">
            <v>460524.74437441619</v>
          </cell>
          <cell r="CB12">
            <v>682768.59584997827</v>
          </cell>
          <cell r="CC12">
            <v>421337.20918795804</v>
          </cell>
          <cell r="CD12">
            <v>597068.42731275433</v>
          </cell>
          <cell r="CE12">
            <v>197524.09246127465</v>
          </cell>
          <cell r="CF12">
            <v>426673.28432896471</v>
          </cell>
          <cell r="CG12">
            <v>558550.57735027326</v>
          </cell>
          <cell r="CH12">
            <v>2702666.2618238321</v>
          </cell>
          <cell r="CI12">
            <v>1563270.0571286636</v>
          </cell>
          <cell r="CJ12"/>
          <cell r="CK12"/>
          <cell r="CL12"/>
          <cell r="CM12"/>
          <cell r="CN12"/>
          <cell r="CO12"/>
          <cell r="CP12">
            <v>8574019.8353941571</v>
          </cell>
          <cell r="CR12"/>
          <cell r="CT12" t="str">
            <v>Total [US$]</v>
          </cell>
          <cell r="CU12"/>
          <cell r="CV12">
            <v>0</v>
          </cell>
          <cell r="CW12">
            <v>144883.36879117746</v>
          </cell>
          <cell r="CX12">
            <v>362415.1248307036</v>
          </cell>
          <cell r="CY12">
            <v>494940.00797100982</v>
          </cell>
          <cell r="CZ12">
            <v>468290.31729371735</v>
          </cell>
          <cell r="DA12">
            <v>439684.30524125142</v>
          </cell>
          <cell r="DB12">
            <v>267426.19712330156</v>
          </cell>
          <cell r="DC12">
            <v>401586.90785027319</v>
          </cell>
          <cell r="DD12">
            <v>57940.9</v>
          </cell>
          <cell r="DE12">
            <v>35650.559999999998</v>
          </cell>
          <cell r="DF12"/>
          <cell r="DG12"/>
          <cell r="DH12"/>
          <cell r="DI12"/>
          <cell r="DJ12"/>
          <cell r="DK12"/>
          <cell r="DL12"/>
          <cell r="DM12"/>
          <cell r="DN12"/>
          <cell r="DO12">
            <v>2672817.6891014343</v>
          </cell>
          <cell r="DQ12"/>
        </row>
        <row r="60">
          <cell r="W60" t="str">
            <v>Total [US$]</v>
          </cell>
          <cell r="X60"/>
          <cell r="Y60">
            <v>0</v>
          </cell>
          <cell r="Z60">
            <v>141154.61879117746</v>
          </cell>
          <cell r="AA60">
            <v>0</v>
          </cell>
          <cell r="AB60">
            <v>252162.89293318169</v>
          </cell>
          <cell r="AC60">
            <v>0</v>
          </cell>
          <cell r="AD60">
            <v>296007.92406809243</v>
          </cell>
          <cell r="AE60">
            <v>258228.28849272893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947553.72428518045</v>
          </cell>
          <cell r="AT60"/>
          <cell r="AV60" t="str">
            <v>Total [US$]</v>
          </cell>
          <cell r="AW60"/>
          <cell r="AX60">
            <v>0</v>
          </cell>
          <cell r="AY60">
            <v>0</v>
          </cell>
          <cell r="AZ60">
            <v>0</v>
          </cell>
          <cell r="BA60">
            <v>142113.92879117746</v>
          </cell>
          <cell r="BB60">
            <v>0</v>
          </cell>
          <cell r="BC60">
            <v>306798.18640203774</v>
          </cell>
          <cell r="BD60">
            <v>0</v>
          </cell>
          <cell r="BE60">
            <v>303477.0181856649</v>
          </cell>
          <cell r="BF60">
            <v>0</v>
          </cell>
          <cell r="BG60">
            <v>380269.51654743549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1132658.6499263155</v>
          </cell>
          <cell r="BS60"/>
          <cell r="BU60" t="str">
            <v>Total [US$]</v>
          </cell>
          <cell r="BV60"/>
          <cell r="BW60">
            <v>0</v>
          </cell>
          <cell r="BX60">
            <v>104123.01885053003</v>
          </cell>
          <cell r="BY60">
            <v>0</v>
          </cell>
          <cell r="BZ60">
            <v>321087.41700158472</v>
          </cell>
          <cell r="CA60">
            <v>0</v>
          </cell>
          <cell r="CB60">
            <v>395693.79166749673</v>
          </cell>
          <cell r="CC60">
            <v>0</v>
          </cell>
          <cell r="CD60">
            <v>192585.85092181357</v>
          </cell>
          <cell r="CE60">
            <v>177531.94833875113</v>
          </cell>
          <cell r="CF60">
            <v>193414.99833875112</v>
          </cell>
          <cell r="CG60">
            <v>0</v>
          </cell>
          <cell r="CH60">
            <v>0</v>
          </cell>
          <cell r="CI60">
            <v>0</v>
          </cell>
          <cell r="CJ60"/>
          <cell r="CK60"/>
          <cell r="CL60"/>
          <cell r="CM60"/>
          <cell r="CN60"/>
          <cell r="CO60"/>
          <cell r="CP60">
            <v>1384437.0251189272</v>
          </cell>
          <cell r="CR60"/>
          <cell r="CT60" t="str">
            <v>Total [US$]</v>
          </cell>
          <cell r="CU60"/>
          <cell r="CV60">
            <v>0</v>
          </cell>
          <cell r="CW60">
            <v>141154.61879117746</v>
          </cell>
          <cell r="CX60">
            <v>0</v>
          </cell>
          <cell r="CY60">
            <v>306798.18640203774</v>
          </cell>
          <cell r="CZ60">
            <v>0</v>
          </cell>
          <cell r="DA60">
            <v>285503.24129053898</v>
          </cell>
          <cell r="DB60">
            <v>248544.72767425157</v>
          </cell>
          <cell r="DC60">
            <v>0</v>
          </cell>
          <cell r="DD60">
            <v>0</v>
          </cell>
          <cell r="DE60">
            <v>0</v>
          </cell>
          <cell r="DF60"/>
          <cell r="DG60"/>
          <cell r="DH60"/>
          <cell r="DI60"/>
          <cell r="DJ60"/>
          <cell r="DK60"/>
          <cell r="DL60"/>
          <cell r="DM60"/>
          <cell r="DN60"/>
          <cell r="DO60">
            <v>982000.77415800572</v>
          </cell>
          <cell r="DQ60"/>
        </row>
        <row r="81">
          <cell r="W81" t="str">
            <v>Total [US$]</v>
          </cell>
          <cell r="X81"/>
          <cell r="Y81">
            <v>0</v>
          </cell>
          <cell r="Z81">
            <v>0</v>
          </cell>
          <cell r="AA81">
            <v>18326.132112313218</v>
          </cell>
          <cell r="AB81">
            <v>0</v>
          </cell>
          <cell r="AC81">
            <v>35541.589551152916</v>
          </cell>
          <cell r="AD81">
            <v>0</v>
          </cell>
          <cell r="AE81">
            <v>57755.083020623482</v>
          </cell>
          <cell r="AF81">
            <v>0</v>
          </cell>
          <cell r="AG81">
            <v>24920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136542.80468408961</v>
          </cell>
          <cell r="AT81"/>
          <cell r="AV81" t="str">
            <v>Total [US$]</v>
          </cell>
          <cell r="AW81"/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18326.132112313218</v>
          </cell>
          <cell r="BC81">
            <v>0</v>
          </cell>
          <cell r="BD81">
            <v>34986.252214416148</v>
          </cell>
          <cell r="BE81">
            <v>0</v>
          </cell>
          <cell r="BF81">
            <v>29988.216183785273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24920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108220.60051051465</v>
          </cell>
          <cell r="BS81"/>
          <cell r="BU81" t="str">
            <v>Total [US$]</v>
          </cell>
          <cell r="BV81"/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34986.252214416148</v>
          </cell>
          <cell r="CB81">
            <v>0</v>
          </cell>
          <cell r="CC81">
            <v>29988.216183785273</v>
          </cell>
          <cell r="CD81">
            <v>0</v>
          </cell>
          <cell r="CE81">
            <v>19992.144122523514</v>
          </cell>
          <cell r="CF81">
            <v>13771.923061261758</v>
          </cell>
          <cell r="CG81">
            <v>24920</v>
          </cell>
          <cell r="CH81">
            <v>0</v>
          </cell>
          <cell r="CI81">
            <v>0</v>
          </cell>
          <cell r="CJ81"/>
          <cell r="CK81"/>
          <cell r="CL81"/>
          <cell r="CM81"/>
          <cell r="CN81"/>
          <cell r="CO81"/>
          <cell r="CP81">
            <v>123658.5355819867</v>
          </cell>
          <cell r="CR81"/>
          <cell r="CT81" t="str">
            <v>Total [US$]</v>
          </cell>
          <cell r="CU81"/>
          <cell r="CV81">
            <v>0</v>
          </cell>
          <cell r="CW81">
            <v>0</v>
          </cell>
          <cell r="CX81">
            <v>18326.132112313218</v>
          </cell>
          <cell r="CY81">
            <v>0</v>
          </cell>
          <cell r="CZ81">
            <v>36652.264224626437</v>
          </cell>
          <cell r="DA81">
            <v>0</v>
          </cell>
          <cell r="DB81">
            <v>18881.469449049982</v>
          </cell>
          <cell r="DC81">
            <v>24920</v>
          </cell>
          <cell r="DD81">
            <v>0</v>
          </cell>
          <cell r="DE81">
            <v>0</v>
          </cell>
          <cell r="DF81"/>
          <cell r="DG81"/>
          <cell r="DH81"/>
          <cell r="DI81"/>
          <cell r="DJ81"/>
          <cell r="DK81"/>
          <cell r="DL81"/>
          <cell r="DM81"/>
          <cell r="DN81"/>
          <cell r="DO81">
            <v>98779.865785989634</v>
          </cell>
          <cell r="DQ81"/>
        </row>
        <row r="88">
          <cell r="W88" t="str">
            <v>Total [US$]</v>
          </cell>
          <cell r="X88"/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T88"/>
          <cell r="AV88" t="str">
            <v>Total [US$]</v>
          </cell>
          <cell r="AW88"/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S88"/>
          <cell r="BU88" t="str">
            <v>Total [US$]</v>
          </cell>
          <cell r="BV88"/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/>
          <cell r="CK88"/>
          <cell r="CL88"/>
          <cell r="CM88"/>
          <cell r="CN88"/>
          <cell r="CO88"/>
          <cell r="CP88">
            <v>0</v>
          </cell>
          <cell r="CR88"/>
          <cell r="CT88" t="str">
            <v>Total [US$]</v>
          </cell>
          <cell r="CU88"/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/>
          <cell r="DG88"/>
          <cell r="DH88"/>
          <cell r="DI88"/>
          <cell r="DJ88"/>
          <cell r="DK88"/>
          <cell r="DL88"/>
          <cell r="DM88"/>
          <cell r="DN88"/>
          <cell r="DO88">
            <v>0</v>
          </cell>
          <cell r="DQ88"/>
        </row>
        <row r="160">
          <cell r="W160" t="str">
            <v>Total [US$]</v>
          </cell>
          <cell r="X160"/>
          <cell r="Y160">
            <v>0</v>
          </cell>
          <cell r="Z160">
            <v>0</v>
          </cell>
          <cell r="AA160">
            <v>0</v>
          </cell>
          <cell r="AB160">
            <v>30879.149999999998</v>
          </cell>
          <cell r="AC160">
            <v>0</v>
          </cell>
          <cell r="AD160">
            <v>74802.200000000012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105681.35</v>
          </cell>
          <cell r="AT160"/>
          <cell r="AV160" t="str">
            <v>Total [US$]</v>
          </cell>
          <cell r="AW160"/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14837.432499999997</v>
          </cell>
          <cell r="BD160">
            <v>0</v>
          </cell>
          <cell r="BE160">
            <v>71952.620999999999</v>
          </cell>
          <cell r="BF160">
            <v>0</v>
          </cell>
          <cell r="BG160">
            <v>373481.25650000002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460271.31</v>
          </cell>
          <cell r="BS160"/>
          <cell r="BU160" t="str">
            <v>Total [US$]</v>
          </cell>
          <cell r="BV160"/>
          <cell r="BW160">
            <v>0</v>
          </cell>
          <cell r="BX160">
            <v>0</v>
          </cell>
          <cell r="BY160">
            <v>0</v>
          </cell>
          <cell r="BZ160">
            <v>15528.490999999998</v>
          </cell>
          <cell r="CA160">
            <v>0</v>
          </cell>
          <cell r="CB160">
            <v>158666.84650000001</v>
          </cell>
          <cell r="CC160">
            <v>0</v>
          </cell>
          <cell r="CD160">
            <v>307581.26250000001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/>
          <cell r="CK160"/>
          <cell r="CL160"/>
          <cell r="CM160"/>
          <cell r="CN160"/>
          <cell r="CO160"/>
          <cell r="CP160">
            <v>481776.60000000003</v>
          </cell>
          <cell r="CR160"/>
          <cell r="CT160" t="str">
            <v>Total [US$]</v>
          </cell>
          <cell r="CU160"/>
          <cell r="CV160">
            <v>0</v>
          </cell>
          <cell r="CW160">
            <v>0</v>
          </cell>
          <cell r="CX160">
            <v>0</v>
          </cell>
          <cell r="CY160">
            <v>14837.432499999997</v>
          </cell>
          <cell r="CZ160">
            <v>0</v>
          </cell>
          <cell r="DA160">
            <v>30780.75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/>
          <cell r="DG160"/>
          <cell r="DH160"/>
          <cell r="DI160"/>
          <cell r="DJ160"/>
          <cell r="DK160"/>
          <cell r="DL160"/>
          <cell r="DM160"/>
          <cell r="DN160"/>
          <cell r="DO160">
            <v>45618.182499999995</v>
          </cell>
          <cell r="DQ160"/>
        </row>
        <row r="185">
          <cell r="W185" t="str">
            <v>Total [US$]</v>
          </cell>
          <cell r="X185"/>
          <cell r="Y185">
            <v>0</v>
          </cell>
          <cell r="Z185">
            <v>0</v>
          </cell>
          <cell r="AA185">
            <v>178349.01311475408</v>
          </cell>
          <cell r="AB185">
            <v>0</v>
          </cell>
          <cell r="AC185">
            <v>188575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366924.01311475411</v>
          </cell>
          <cell r="AT185"/>
          <cell r="AV185" t="str">
            <v>Total [US$]</v>
          </cell>
          <cell r="AW185"/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178349.01311475408</v>
          </cell>
          <cell r="BC185">
            <v>0</v>
          </cell>
          <cell r="BD185">
            <v>188575</v>
          </cell>
          <cell r="BE185">
            <v>0</v>
          </cell>
          <cell r="BF185">
            <v>146167.06229508194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513091.07540983602</v>
          </cell>
          <cell r="BS185"/>
          <cell r="BU185" t="str">
            <v>Total [US$]</v>
          </cell>
          <cell r="BV185"/>
          <cell r="BW185">
            <v>0</v>
          </cell>
          <cell r="BX185">
            <v>0</v>
          </cell>
          <cell r="BY185">
            <v>178349.01311475408</v>
          </cell>
          <cell r="BZ185">
            <v>0</v>
          </cell>
          <cell r="CA185">
            <v>188575</v>
          </cell>
          <cell r="CB185">
            <v>0</v>
          </cell>
          <cell r="CC185">
            <v>146167.06229508194</v>
          </cell>
          <cell r="CD185">
            <v>0</v>
          </cell>
          <cell r="CE185">
            <v>0</v>
          </cell>
          <cell r="CF185">
            <v>37561.857923497264</v>
          </cell>
          <cell r="CG185">
            <v>0</v>
          </cell>
          <cell r="CH185">
            <v>52561.475409836065</v>
          </cell>
          <cell r="CI185">
            <v>101756.42076502732</v>
          </cell>
          <cell r="CJ185"/>
          <cell r="CK185"/>
          <cell r="CL185"/>
          <cell r="CM185"/>
          <cell r="CN185"/>
          <cell r="CO185"/>
          <cell r="CP185">
            <v>704970.82950819656</v>
          </cell>
          <cell r="CR185"/>
          <cell r="CT185" t="str">
            <v>Total [US$]</v>
          </cell>
          <cell r="CU185"/>
          <cell r="CV185">
            <v>0</v>
          </cell>
          <cell r="CW185">
            <v>0</v>
          </cell>
          <cell r="CX185">
            <v>178349.01311475408</v>
          </cell>
          <cell r="CY185">
            <v>0</v>
          </cell>
          <cell r="CZ185">
            <v>188575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/>
          <cell r="DG185"/>
          <cell r="DH185"/>
          <cell r="DI185"/>
          <cell r="DJ185"/>
          <cell r="DK185"/>
          <cell r="DL185"/>
          <cell r="DM185"/>
          <cell r="DN185"/>
          <cell r="DO185">
            <v>366924.01311475411</v>
          </cell>
          <cell r="DQ185"/>
        </row>
        <row r="194">
          <cell r="W194" t="str">
            <v>Total [US$]</v>
          </cell>
          <cell r="X194"/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18222.513661202185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18222.513661202185</v>
          </cell>
          <cell r="AT194"/>
          <cell r="AV194" t="str">
            <v>Total [US$]</v>
          </cell>
          <cell r="AW194"/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18222.513661202185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18222.513661202185</v>
          </cell>
          <cell r="BS194"/>
          <cell r="BU194" t="str">
            <v>Total [US$]</v>
          </cell>
          <cell r="BV194"/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18222.513661202185</v>
          </cell>
          <cell r="CH194">
            <v>0</v>
          </cell>
          <cell r="CI194">
            <v>0</v>
          </cell>
          <cell r="CJ194"/>
          <cell r="CK194"/>
          <cell r="CL194"/>
          <cell r="CM194"/>
          <cell r="CN194"/>
          <cell r="CO194"/>
          <cell r="CP194">
            <v>18222.513661202185</v>
          </cell>
          <cell r="CR194"/>
          <cell r="CT194" t="str">
            <v>Total [US$]</v>
          </cell>
          <cell r="CU194"/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18222.513661202185</v>
          </cell>
          <cell r="DD194">
            <v>0</v>
          </cell>
          <cell r="DE194">
            <v>0</v>
          </cell>
          <cell r="DF194"/>
          <cell r="DG194"/>
          <cell r="DH194"/>
          <cell r="DI194"/>
          <cell r="DJ194"/>
          <cell r="DK194"/>
          <cell r="DL194"/>
          <cell r="DM194"/>
          <cell r="DN194"/>
          <cell r="DO194">
            <v>18222.513661202185</v>
          </cell>
          <cell r="DQ194"/>
        </row>
        <row r="205">
          <cell r="W205" t="str">
            <v>Total [US$]</v>
          </cell>
          <cell r="X205"/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34461.693989071035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34461.693989071035</v>
          </cell>
          <cell r="AT205"/>
          <cell r="AV205" t="str">
            <v>Total [US$]</v>
          </cell>
          <cell r="AW205"/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34461.693989071035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34461.693989071035</v>
          </cell>
          <cell r="BS205"/>
          <cell r="BU205" t="str">
            <v>Total [US$]</v>
          </cell>
          <cell r="BV205"/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34461.693989071035</v>
          </cell>
          <cell r="CH205">
            <v>0</v>
          </cell>
          <cell r="CI205">
            <v>0</v>
          </cell>
          <cell r="CJ205"/>
          <cell r="CK205"/>
          <cell r="CL205"/>
          <cell r="CM205"/>
          <cell r="CN205"/>
          <cell r="CO205"/>
          <cell r="CP205">
            <v>34461.693989071035</v>
          </cell>
          <cell r="CR205"/>
          <cell r="CT205" t="str">
            <v>Total [US$]</v>
          </cell>
          <cell r="CU205"/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34461.693989071035</v>
          </cell>
          <cell r="DD205">
            <v>0</v>
          </cell>
          <cell r="DE205">
            <v>0</v>
          </cell>
          <cell r="DF205"/>
          <cell r="DG205"/>
          <cell r="DH205"/>
          <cell r="DI205"/>
          <cell r="DJ205"/>
          <cell r="DK205"/>
          <cell r="DL205"/>
          <cell r="DM205"/>
          <cell r="DN205"/>
          <cell r="DO205">
            <v>34461.693989071035</v>
          </cell>
          <cell r="DQ205"/>
        </row>
        <row r="236">
          <cell r="W236" t="str">
            <v>Total [US$]</v>
          </cell>
          <cell r="X236"/>
          <cell r="Y236">
            <v>0</v>
          </cell>
          <cell r="Z236">
            <v>0</v>
          </cell>
          <cell r="AA236">
            <v>34994.959999999999</v>
          </cell>
          <cell r="AB236">
            <v>0</v>
          </cell>
          <cell r="AC236">
            <v>29502.231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64497.190999999999</v>
          </cell>
          <cell r="AT236"/>
          <cell r="AV236" t="str">
            <v>Total [US$]</v>
          </cell>
          <cell r="AW236"/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34994.959999999999</v>
          </cell>
          <cell r="BC236">
            <v>0</v>
          </cell>
          <cell r="BD236">
            <v>41946.3</v>
          </cell>
          <cell r="BE236">
            <v>0</v>
          </cell>
          <cell r="BF236">
            <v>19639.178999999996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96580.439000000013</v>
          </cell>
          <cell r="BS236"/>
          <cell r="BU236" t="str">
            <v>Total [US$]</v>
          </cell>
          <cell r="BV236"/>
          <cell r="BW236">
            <v>0</v>
          </cell>
          <cell r="BX236">
            <v>0</v>
          </cell>
          <cell r="BY236">
            <v>34994.959999999999</v>
          </cell>
          <cell r="BZ236">
            <v>0</v>
          </cell>
          <cell r="CA236">
            <v>41946.3</v>
          </cell>
          <cell r="CB236">
            <v>0</v>
          </cell>
          <cell r="CC236">
            <v>21197.843999999997</v>
          </cell>
          <cell r="CD236">
            <v>0</v>
          </cell>
          <cell r="CE236">
            <v>0</v>
          </cell>
          <cell r="CF236">
            <v>4963.961659999999</v>
          </cell>
          <cell r="CG236">
            <v>0</v>
          </cell>
          <cell r="CH236">
            <v>0</v>
          </cell>
          <cell r="CI236">
            <v>0</v>
          </cell>
          <cell r="CJ236"/>
          <cell r="CK236"/>
          <cell r="CL236"/>
          <cell r="CM236"/>
          <cell r="CN236"/>
          <cell r="CO236"/>
          <cell r="CP236">
            <v>103103.06566000001</v>
          </cell>
          <cell r="CR236"/>
          <cell r="CT236" t="str">
            <v>Total [US$]</v>
          </cell>
          <cell r="CU236"/>
          <cell r="CV236">
            <v>0</v>
          </cell>
          <cell r="CW236">
            <v>0</v>
          </cell>
          <cell r="CX236">
            <v>34994.959999999999</v>
          </cell>
          <cell r="CY236">
            <v>0</v>
          </cell>
          <cell r="CZ236">
            <v>34256.144999999997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/>
          <cell r="DG236"/>
          <cell r="DH236"/>
          <cell r="DI236"/>
          <cell r="DJ236"/>
          <cell r="DK236"/>
          <cell r="DL236"/>
          <cell r="DM236"/>
          <cell r="DN236"/>
          <cell r="DO236">
            <v>69251.104999999996</v>
          </cell>
          <cell r="DQ236"/>
        </row>
        <row r="250">
          <cell r="W250" t="str">
            <v>Total [US$]</v>
          </cell>
          <cell r="X250"/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20617.436000000002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20617.436000000002</v>
          </cell>
          <cell r="AT250"/>
          <cell r="AV250" t="str">
            <v>Total [US$]</v>
          </cell>
          <cell r="AW250"/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37633.984799999998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37633.984799999998</v>
          </cell>
          <cell r="BS250"/>
          <cell r="BU250" t="str">
            <v>Total [US$]</v>
          </cell>
          <cell r="BV250"/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28723.6636</v>
          </cell>
          <cell r="CH250">
            <v>0</v>
          </cell>
          <cell r="CI250">
            <v>0</v>
          </cell>
          <cell r="CJ250"/>
          <cell r="CK250"/>
          <cell r="CL250"/>
          <cell r="CM250"/>
          <cell r="CN250"/>
          <cell r="CO250"/>
          <cell r="CP250">
            <v>28723.6636</v>
          </cell>
          <cell r="CR250"/>
          <cell r="CT250" t="str">
            <v>Total [US$]</v>
          </cell>
          <cell r="CU250"/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29074.355900000002</v>
          </cell>
          <cell r="DD250">
            <v>0</v>
          </cell>
          <cell r="DE250">
            <v>0</v>
          </cell>
          <cell r="DF250"/>
          <cell r="DG250"/>
          <cell r="DH250"/>
          <cell r="DI250"/>
          <cell r="DJ250"/>
          <cell r="DK250"/>
          <cell r="DL250"/>
          <cell r="DM250"/>
          <cell r="DN250"/>
          <cell r="DO250">
            <v>29074.355900000002</v>
          </cell>
          <cell r="DQ250"/>
        </row>
        <row r="261">
          <cell r="W261" t="str">
            <v>Total [US$]</v>
          </cell>
          <cell r="X261"/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33374.324999999997</v>
          </cell>
          <cell r="AD261">
            <v>0</v>
          </cell>
          <cell r="AE261">
            <v>0</v>
          </cell>
          <cell r="AF261">
            <v>0</v>
          </cell>
          <cell r="AG261">
            <v>18270.400000000001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51644.724999999999</v>
          </cell>
          <cell r="AT261"/>
          <cell r="AV261" t="str">
            <v>Total [US$]</v>
          </cell>
          <cell r="AW261"/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39828.15</v>
          </cell>
          <cell r="BE261">
            <v>0</v>
          </cell>
          <cell r="BF261">
            <v>33718.699999999997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26504.050000000003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100050.90000000001</v>
          </cell>
          <cell r="BS261"/>
          <cell r="BU261" t="str">
            <v>Total [US$]</v>
          </cell>
          <cell r="BV261"/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39828.15</v>
          </cell>
          <cell r="CB261">
            <v>0</v>
          </cell>
          <cell r="CC261">
            <v>33718.699999999997</v>
          </cell>
          <cell r="CD261">
            <v>0</v>
          </cell>
          <cell r="CE261">
            <v>0</v>
          </cell>
          <cell r="CF261">
            <v>6798.2</v>
          </cell>
          <cell r="CG261">
            <v>19705.850000000002</v>
          </cell>
          <cell r="CH261">
            <v>0</v>
          </cell>
          <cell r="CI261">
            <v>0</v>
          </cell>
          <cell r="CJ261"/>
          <cell r="CK261"/>
          <cell r="CL261"/>
          <cell r="CM261"/>
          <cell r="CN261"/>
          <cell r="CO261"/>
          <cell r="CP261">
            <v>100050.90000000001</v>
          </cell>
          <cell r="CR261"/>
          <cell r="CT261" t="str">
            <v>Total [US$]</v>
          </cell>
          <cell r="CU261"/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39828.15</v>
          </cell>
          <cell r="DA261">
            <v>0</v>
          </cell>
          <cell r="DB261">
            <v>0</v>
          </cell>
          <cell r="DC261">
            <v>19705.850000000002</v>
          </cell>
          <cell r="DD261">
            <v>0</v>
          </cell>
          <cell r="DE261">
            <v>0</v>
          </cell>
          <cell r="DF261"/>
          <cell r="DG261"/>
          <cell r="DH261"/>
          <cell r="DI261"/>
          <cell r="DJ261"/>
          <cell r="DK261"/>
          <cell r="DL261"/>
          <cell r="DM261"/>
          <cell r="DN261"/>
          <cell r="DO261">
            <v>59534</v>
          </cell>
          <cell r="DQ261"/>
        </row>
        <row r="287">
          <cell r="W287" t="str">
            <v>Total [US$]</v>
          </cell>
          <cell r="X287"/>
          <cell r="Y287">
            <v>0</v>
          </cell>
          <cell r="Z287">
            <v>0</v>
          </cell>
          <cell r="AA287">
            <v>83019.008239999996</v>
          </cell>
          <cell r="AB287">
            <v>0</v>
          </cell>
          <cell r="AC287">
            <v>85663.042159999997</v>
          </cell>
          <cell r="AD287">
            <v>0</v>
          </cell>
          <cell r="AE287">
            <v>0</v>
          </cell>
          <cell r="AF287">
            <v>0</v>
          </cell>
          <cell r="AG287">
            <v>207128.5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375810.55040000001</v>
          </cell>
          <cell r="AT287"/>
          <cell r="AV287" t="str">
            <v>Total [US$]</v>
          </cell>
          <cell r="AW287"/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83019.008239999996</v>
          </cell>
          <cell r="BC287">
            <v>0</v>
          </cell>
          <cell r="BD287">
            <v>85663.042159999997</v>
          </cell>
          <cell r="BE287">
            <v>0</v>
          </cell>
          <cell r="BF287">
            <v>191804.67079999996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232308.47</v>
          </cell>
          <cell r="BL287">
            <v>0</v>
          </cell>
          <cell r="BM287">
            <v>0</v>
          </cell>
          <cell r="BN287">
            <v>0</v>
          </cell>
          <cell r="BO287">
            <v>57940.9</v>
          </cell>
          <cell r="BP287">
            <v>0</v>
          </cell>
          <cell r="BQ287">
            <v>650736.09120000002</v>
          </cell>
          <cell r="BS287"/>
          <cell r="BU287" t="str">
            <v>Total [US$]</v>
          </cell>
          <cell r="BV287"/>
          <cell r="BW287">
            <v>0</v>
          </cell>
          <cell r="BX287">
            <v>0</v>
          </cell>
          <cell r="BY287">
            <v>83019.008239999996</v>
          </cell>
          <cell r="BZ287">
            <v>0</v>
          </cell>
          <cell r="CA287">
            <v>85663.042159999997</v>
          </cell>
          <cell r="CB287">
            <v>0</v>
          </cell>
          <cell r="CC287">
            <v>105818.67079999998</v>
          </cell>
          <cell r="CD287">
            <v>0</v>
          </cell>
          <cell r="CE287">
            <v>0</v>
          </cell>
          <cell r="CF287">
            <v>84109.878800000006</v>
          </cell>
          <cell r="CG287">
            <v>260251.38500000001</v>
          </cell>
          <cell r="CH287">
            <v>57940.9</v>
          </cell>
          <cell r="CI287">
            <v>0</v>
          </cell>
          <cell r="CJ287"/>
          <cell r="CK287"/>
          <cell r="CL287"/>
          <cell r="CM287"/>
          <cell r="CN287"/>
          <cell r="CO287"/>
          <cell r="CP287">
            <v>676802.88500000001</v>
          </cell>
          <cell r="CR287"/>
          <cell r="CT287" t="str">
            <v>Total [US$]</v>
          </cell>
          <cell r="CU287"/>
          <cell r="CV287">
            <v>0</v>
          </cell>
          <cell r="CW287">
            <v>0</v>
          </cell>
          <cell r="CX287">
            <v>83019.008239999996</v>
          </cell>
          <cell r="CY287">
            <v>0</v>
          </cell>
          <cell r="CZ287">
            <v>85663.042159999997</v>
          </cell>
          <cell r="DA287">
            <v>0</v>
          </cell>
          <cell r="DB287">
            <v>0</v>
          </cell>
          <cell r="DC287">
            <v>207128.5</v>
          </cell>
          <cell r="DD287">
            <v>57940.9</v>
          </cell>
          <cell r="DE287">
            <v>0</v>
          </cell>
          <cell r="DF287"/>
          <cell r="DG287"/>
          <cell r="DH287"/>
          <cell r="DI287"/>
          <cell r="DJ287"/>
          <cell r="DK287"/>
          <cell r="DL287"/>
          <cell r="DM287"/>
          <cell r="DN287"/>
          <cell r="DO287">
            <v>433751.45040000003</v>
          </cell>
          <cell r="DQ287"/>
        </row>
        <row r="304">
          <cell r="W304" t="str">
            <v>Total [US$]</v>
          </cell>
          <cell r="X304"/>
          <cell r="Y304">
            <v>0</v>
          </cell>
          <cell r="Z304">
            <v>0</v>
          </cell>
          <cell r="AA304">
            <v>33984.75</v>
          </cell>
          <cell r="AB304">
            <v>0</v>
          </cell>
          <cell r="AC304">
            <v>30074.3</v>
          </cell>
          <cell r="AD304">
            <v>0</v>
          </cell>
          <cell r="AE304">
            <v>0</v>
          </cell>
          <cell r="AF304">
            <v>0</v>
          </cell>
          <cell r="AG304">
            <v>68073.994299999991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132133.04430000001</v>
          </cell>
          <cell r="AT304"/>
          <cell r="AV304" t="str">
            <v>Total [US$]</v>
          </cell>
          <cell r="AW304"/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25281.040000000001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123392.82829999999</v>
          </cell>
          <cell r="BP304">
            <v>0</v>
          </cell>
          <cell r="BQ304">
            <v>148673.8683</v>
          </cell>
          <cell r="BS304"/>
          <cell r="BU304" t="str">
            <v>Total [US$]</v>
          </cell>
          <cell r="BV304"/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16623.384999999998</v>
          </cell>
          <cell r="CG304">
            <v>172265.4711</v>
          </cell>
          <cell r="CH304">
            <v>348280.94220000005</v>
          </cell>
          <cell r="CI304">
            <v>0</v>
          </cell>
          <cell r="CJ304"/>
          <cell r="CK304"/>
          <cell r="CL304"/>
          <cell r="CM304"/>
          <cell r="CN304"/>
          <cell r="CO304"/>
          <cell r="CP304">
            <v>537169.79830000002</v>
          </cell>
          <cell r="CR304"/>
          <cell r="CT304" t="str">
            <v>Total [US$]</v>
          </cell>
          <cell r="CU304"/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68073.994299999991</v>
          </cell>
          <cell r="DD304">
            <v>0</v>
          </cell>
          <cell r="DE304">
            <v>0</v>
          </cell>
          <cell r="DF304"/>
          <cell r="DG304"/>
          <cell r="DH304"/>
          <cell r="DI304"/>
          <cell r="DJ304"/>
          <cell r="DK304"/>
          <cell r="DL304"/>
          <cell r="DM304"/>
          <cell r="DN304"/>
          <cell r="DO304">
            <v>68073.994299999991</v>
          </cell>
          <cell r="DQ304"/>
        </row>
        <row r="311">
          <cell r="W311" t="str">
            <v>Total [US$]</v>
          </cell>
          <cell r="X311"/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T311"/>
          <cell r="AV311" t="str">
            <v>Total [US$]</v>
          </cell>
          <cell r="AW311"/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S311"/>
          <cell r="BU311" t="str">
            <v>Total [US$]</v>
          </cell>
          <cell r="BV311"/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/>
          <cell r="CK311"/>
          <cell r="CL311"/>
          <cell r="CM311"/>
          <cell r="CN311"/>
          <cell r="CO311"/>
          <cell r="CP311">
            <v>0</v>
          </cell>
          <cell r="CR311"/>
          <cell r="CT311" t="str">
            <v>Total [US$]</v>
          </cell>
          <cell r="CU311"/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/>
          <cell r="DG311"/>
          <cell r="DH311"/>
          <cell r="DI311"/>
          <cell r="DJ311"/>
          <cell r="DK311"/>
          <cell r="DL311"/>
          <cell r="DM311"/>
          <cell r="DN311"/>
          <cell r="DO311">
            <v>0</v>
          </cell>
          <cell r="DQ311"/>
        </row>
        <row r="324">
          <cell r="W324" t="str">
            <v>Total [US$]</v>
          </cell>
          <cell r="X324"/>
          <cell r="Y324">
            <v>0</v>
          </cell>
          <cell r="Z324">
            <v>0</v>
          </cell>
          <cell r="AA324">
            <v>541.5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541.5</v>
          </cell>
          <cell r="AT324"/>
          <cell r="AV324" t="str">
            <v>Total [US$]</v>
          </cell>
          <cell r="AW324"/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541.5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541.5</v>
          </cell>
          <cell r="BS324"/>
          <cell r="BU324" t="str">
            <v>Total [US$]</v>
          </cell>
          <cell r="BV324"/>
          <cell r="BW324">
            <v>0</v>
          </cell>
          <cell r="BX324">
            <v>0</v>
          </cell>
          <cell r="BY324">
            <v>541.5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/>
          <cell r="CK324"/>
          <cell r="CL324"/>
          <cell r="CM324"/>
          <cell r="CN324"/>
          <cell r="CO324"/>
          <cell r="CP324">
            <v>541.5</v>
          </cell>
          <cell r="CR324"/>
          <cell r="CT324" t="str">
            <v>Total [US$]</v>
          </cell>
          <cell r="CU324"/>
          <cell r="CV324">
            <v>0</v>
          </cell>
          <cell r="CW324">
            <v>0</v>
          </cell>
          <cell r="CX324">
            <v>541.5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/>
          <cell r="DG324"/>
          <cell r="DH324"/>
          <cell r="DI324"/>
          <cell r="DJ324"/>
          <cell r="DK324"/>
          <cell r="DL324"/>
          <cell r="DM324"/>
          <cell r="DN324"/>
          <cell r="DO324">
            <v>541.5</v>
          </cell>
          <cell r="DQ324"/>
        </row>
        <row r="396">
          <cell r="W396" t="str">
            <v>Total [US$]</v>
          </cell>
          <cell r="X396"/>
          <cell r="Y396">
            <v>0</v>
          </cell>
          <cell r="Z396">
            <v>0</v>
          </cell>
          <cell r="AA396">
            <v>40459</v>
          </cell>
          <cell r="AB396">
            <v>0</v>
          </cell>
          <cell r="AC396">
            <v>65665</v>
          </cell>
          <cell r="AD396">
            <v>0</v>
          </cell>
          <cell r="AE396">
            <v>259032.5</v>
          </cell>
          <cell r="AF396">
            <v>377022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742178.5</v>
          </cell>
          <cell r="AT396"/>
          <cell r="AV396" t="str">
            <v>Total [US$]</v>
          </cell>
          <cell r="AW396"/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30434</v>
          </cell>
          <cell r="BC396">
            <v>0</v>
          </cell>
          <cell r="BD396">
            <v>69526</v>
          </cell>
          <cell r="BE396">
            <v>0</v>
          </cell>
          <cell r="BF396">
            <v>70657</v>
          </cell>
          <cell r="BG396">
            <v>0</v>
          </cell>
          <cell r="BH396">
            <v>619681.65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790298.65</v>
          </cell>
          <cell r="BS396"/>
          <cell r="BU396" t="str">
            <v>Total [US$]</v>
          </cell>
          <cell r="BV396"/>
          <cell r="BW396">
            <v>0</v>
          </cell>
          <cell r="BX396">
            <v>0</v>
          </cell>
          <cell r="BY396">
            <v>30434</v>
          </cell>
          <cell r="BZ396">
            <v>0</v>
          </cell>
          <cell r="CA396">
            <v>69526</v>
          </cell>
          <cell r="CB396">
            <v>0</v>
          </cell>
          <cell r="CC396">
            <v>70657</v>
          </cell>
          <cell r="CD396">
            <v>0</v>
          </cell>
          <cell r="CE396">
            <v>0</v>
          </cell>
          <cell r="CF396">
            <v>56253</v>
          </cell>
          <cell r="CG396">
            <v>0</v>
          </cell>
          <cell r="CH396">
            <v>47507</v>
          </cell>
          <cell r="CI396">
            <v>0</v>
          </cell>
          <cell r="CJ396"/>
          <cell r="CK396"/>
          <cell r="CL396"/>
          <cell r="CM396"/>
          <cell r="CN396"/>
          <cell r="CO396"/>
          <cell r="CP396">
            <v>274377</v>
          </cell>
          <cell r="CR396"/>
          <cell r="CT396" t="str">
            <v>Total [US$]</v>
          </cell>
          <cell r="CU396"/>
          <cell r="CV396">
            <v>0</v>
          </cell>
          <cell r="CW396">
            <v>0</v>
          </cell>
          <cell r="CX396">
            <v>30434</v>
          </cell>
          <cell r="CY396">
            <v>0</v>
          </cell>
          <cell r="CZ396">
            <v>69526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/>
          <cell r="DG396"/>
          <cell r="DH396"/>
          <cell r="DI396"/>
          <cell r="DJ396"/>
          <cell r="DK396"/>
          <cell r="DL396"/>
          <cell r="DM396"/>
          <cell r="DN396"/>
          <cell r="DO396">
            <v>99960</v>
          </cell>
          <cell r="DQ396"/>
        </row>
        <row r="428">
          <cell r="W428" t="str">
            <v>Total [US$]</v>
          </cell>
          <cell r="X428"/>
          <cell r="Y428">
            <v>0</v>
          </cell>
          <cell r="Z428">
            <v>3728.75</v>
          </cell>
          <cell r="AA428">
            <v>0</v>
          </cell>
          <cell r="AB428">
            <v>173304.38906897209</v>
          </cell>
          <cell r="AC428">
            <v>0</v>
          </cell>
          <cell r="AD428">
            <v>123400.31395071244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300433.45301968453</v>
          </cell>
          <cell r="AT428"/>
          <cell r="AV428" t="str">
            <v>Total [US$]</v>
          </cell>
          <cell r="AW428"/>
          <cell r="AX428">
            <v>0</v>
          </cell>
          <cell r="AY428">
            <v>0</v>
          </cell>
          <cell r="AZ428">
            <v>0</v>
          </cell>
          <cell r="BA428">
            <v>3728.75</v>
          </cell>
          <cell r="BB428">
            <v>0</v>
          </cell>
          <cell r="BC428">
            <v>174128.74086094843</v>
          </cell>
          <cell r="BD428">
            <v>0</v>
          </cell>
          <cell r="BE428">
            <v>127225.26394075551</v>
          </cell>
          <cell r="BF428">
            <v>0</v>
          </cell>
          <cell r="BG428">
            <v>99942.526369664876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405025.28117136884</v>
          </cell>
          <cell r="BS428"/>
          <cell r="BU428" t="str">
            <v>Total [US$]</v>
          </cell>
          <cell r="BV428"/>
          <cell r="BW428">
            <v>0</v>
          </cell>
          <cell r="BX428">
            <v>3728.75</v>
          </cell>
          <cell r="BY428">
            <v>0</v>
          </cell>
          <cell r="BZ428">
            <v>175079.91600553651</v>
          </cell>
          <cell r="CA428">
            <v>0</v>
          </cell>
          <cell r="CB428">
            <v>128407.95768248154</v>
          </cell>
          <cell r="CC428">
            <v>0</v>
          </cell>
          <cell r="CD428">
            <v>96901.313890940801</v>
          </cell>
          <cell r="CE428">
            <v>0</v>
          </cell>
          <cell r="CF428">
            <v>0</v>
          </cell>
          <cell r="CG428">
            <v>0</v>
          </cell>
          <cell r="CH428">
            <v>1146296.01930494</v>
          </cell>
          <cell r="CI428">
            <v>0</v>
          </cell>
          <cell r="CJ428"/>
          <cell r="CK428"/>
          <cell r="CL428"/>
          <cell r="CM428"/>
          <cell r="CN428"/>
          <cell r="CO428"/>
          <cell r="CP428">
            <v>1550413.9568838989</v>
          </cell>
          <cell r="CR428"/>
          <cell r="CT428" t="str">
            <v>Total [US$]</v>
          </cell>
          <cell r="CU428"/>
          <cell r="CV428">
            <v>0</v>
          </cell>
          <cell r="CW428">
            <v>3728.75</v>
          </cell>
          <cell r="CX428">
            <v>0</v>
          </cell>
          <cell r="CY428">
            <v>173304.38906897209</v>
          </cell>
          <cell r="CZ428">
            <v>0</v>
          </cell>
          <cell r="DA428">
            <v>123400.31395071244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/>
          <cell r="DG428"/>
          <cell r="DH428"/>
          <cell r="DI428"/>
          <cell r="DJ428"/>
          <cell r="DK428"/>
          <cell r="DL428"/>
          <cell r="DM428"/>
          <cell r="DN428"/>
          <cell r="DO428">
            <v>300433.45301968453</v>
          </cell>
          <cell r="DQ428"/>
        </row>
        <row r="760">
          <cell r="W760" t="str">
            <v>Total [US$]</v>
          </cell>
          <cell r="X760"/>
          <cell r="Y760">
            <v>0</v>
          </cell>
          <cell r="Z760">
            <v>0</v>
          </cell>
          <cell r="AA760">
            <v>16750.511363636364</v>
          </cell>
          <cell r="AB760">
            <v>0</v>
          </cell>
          <cell r="AC760">
            <v>13789.715909090908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30540.227272727272</v>
          </cell>
          <cell r="AT760"/>
          <cell r="AV760" t="str">
            <v>Total [US$]</v>
          </cell>
          <cell r="AW760"/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16750.511363636364</v>
          </cell>
          <cell r="BC760">
            <v>0</v>
          </cell>
          <cell r="BD760">
            <v>13789.715909090908</v>
          </cell>
          <cell r="BE760">
            <v>0</v>
          </cell>
          <cell r="BF760">
            <v>13176.079545454546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43716.306818181816</v>
          </cell>
          <cell r="BS760"/>
          <cell r="BU760" t="str">
            <v>Total [US$]</v>
          </cell>
          <cell r="BV760"/>
          <cell r="BW760">
            <v>0</v>
          </cell>
          <cell r="BX760">
            <v>0</v>
          </cell>
          <cell r="BY760">
            <v>16750.511363636364</v>
          </cell>
          <cell r="BZ760">
            <v>0</v>
          </cell>
          <cell r="CA760">
            <v>0</v>
          </cell>
          <cell r="CB760">
            <v>0</v>
          </cell>
          <cell r="CC760">
            <v>13789.715909090908</v>
          </cell>
          <cell r="CD760">
            <v>0</v>
          </cell>
          <cell r="CE760">
            <v>0</v>
          </cell>
          <cell r="CF760">
            <v>13176.079545454546</v>
          </cell>
          <cell r="CG760">
            <v>0</v>
          </cell>
          <cell r="CH760">
            <v>180209.48863636365</v>
          </cell>
          <cell r="CI760">
            <v>14638.636363636364</v>
          </cell>
          <cell r="CJ760"/>
          <cell r="CK760"/>
          <cell r="CL760"/>
          <cell r="CM760"/>
          <cell r="CN760"/>
          <cell r="CO760"/>
          <cell r="CP760">
            <v>238564.43181818182</v>
          </cell>
          <cell r="CR760"/>
          <cell r="CT760" t="str">
            <v>Total [US$]</v>
          </cell>
          <cell r="CU760"/>
          <cell r="CV760">
            <v>0</v>
          </cell>
          <cell r="CW760">
            <v>0</v>
          </cell>
          <cell r="CX760">
            <v>16750.511363636364</v>
          </cell>
          <cell r="CY760">
            <v>0</v>
          </cell>
          <cell r="CZ760">
            <v>13789.715909090908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/>
          <cell r="DG760"/>
          <cell r="DH760"/>
          <cell r="DI760"/>
          <cell r="DJ760"/>
          <cell r="DK760"/>
          <cell r="DL760"/>
          <cell r="DM760"/>
          <cell r="DN760"/>
          <cell r="DO760">
            <v>30540.227272727272</v>
          </cell>
          <cell r="DQ760"/>
        </row>
      </sheetData>
      <sheetData sheetId="2">
        <row r="11">
          <cell r="G11" t="e">
            <v>#N/A</v>
          </cell>
        </row>
      </sheetData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orales, Diana Andrea" id="{C6B16DF3-387A-406E-8E48-987B33E78B31}" userId="andrea.morales@hokchienergy.com" providerId="PeoplePicker"/>
  <person displayName="Morales, Diana Andrea" id="{3B6400AC-A75E-445A-8CBE-E727109FC888}" userId="S::andrea.morales@hokchienergy.com::8dec6071-fda0-4c0d-902d-2c07e9898479" providerId="AD"/>
  <person displayName="Matias Baistrocchi" id="{74BD5885-4D20-4763-AB54-1B13F39E3142}" userId="S::matias.baistrocchi@hokchienergy.com::f6f8708f-7259-4a66-93f7-fa06f2e102fa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Z212" dT="2024-02-19T15:37:17.38" personId="{74BD5885-4D20-4763-AB54-1B13F39E3142}" id="{D244891C-CC52-4FCF-A646-A7FD25E02A53}">
    <text>@Morales, Diana Andrea Andre, no serían 2 cargos de cementaciones de abandono? Una en zona de interés y otra en superficie.</text>
    <mentions>
      <mention mentionpersonId="{C6B16DF3-387A-406E-8E48-987B33E78B31}" mentionId="{58531B1E-A87B-4C19-8BE8-AC80B759A558}" startIndex="0" length="22"/>
    </mentions>
  </threadedComment>
  <threadedComment ref="Q361" dT="2024-02-29T15:54:04.38" personId="{3B6400AC-A75E-445A-8CBE-E727109FC888}" id="{45554F20-5852-4896-8F87-1BA5B639E994}">
    <text>Se toma valor de estimado de especialistas</text>
  </threadedComment>
  <threadedComment ref="I417" dT="2024-02-19T20:29:24.01" personId="{74BD5885-4D20-4763-AB54-1B13F39E3142}" id="{38A83C7D-AD84-41FC-B58C-A1A984F8939C}">
    <text>Agregué el comentario "String Magnets" y cambié La descripción de los diámetros (decía 7" a 13.5/8" y le escribí " a 13.5/8").</text>
  </threadedComment>
  <threadedComment ref="AQ476" dT="2024-02-19T15:47:49.06" personId="{74BD5885-4D20-4763-AB54-1B13F39E3142}" id="{18C52E04-6705-4664-9737-FE94F34C450E}">
    <text>@Morales, Diana Andrea acá no deberías de contemplar estas htas?</text>
    <mentions>
      <mention mentionpersonId="{C6B16DF3-387A-406E-8E48-987B33E78B31}" mentionId="{3FA0B0AC-D1F5-4C75-95C9-1453D993BA5B}" startIndex="0" length="22"/>
    </mentions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4" Type="http://schemas.microsoft.com/office/2019/04/relationships/documenttask" Target="../documenttasks/documenttask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7F28A-4394-4374-A560-04F96E88B7FD}">
  <dimension ref="A1:Q74"/>
  <sheetViews>
    <sheetView showGridLines="0" topLeftCell="A16" zoomScale="85" zoomScaleNormal="85" workbookViewId="0">
      <selection activeCell="I29" sqref="I29"/>
    </sheetView>
  </sheetViews>
  <sheetFormatPr baseColWidth="10" defaultColWidth="11.42578125" defaultRowHeight="15" x14ac:dyDescent="0.25"/>
  <cols>
    <col min="1" max="1" width="1.85546875" customWidth="1"/>
    <col min="2" max="2" width="0.85546875" customWidth="1"/>
    <col min="3" max="3" width="1.85546875" customWidth="1"/>
    <col min="4" max="4" width="8.85546875" customWidth="1"/>
    <col min="5" max="14" width="12.140625" customWidth="1"/>
    <col min="15" max="15" width="1.85546875" customWidth="1"/>
    <col min="16" max="16" width="0.85546875" customWidth="1"/>
    <col min="17" max="17" width="1.85546875" customWidth="1"/>
  </cols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3"/>
      <c r="B2" s="1"/>
      <c r="C2" s="1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3"/>
    </row>
    <row r="3" spans="1:17" x14ac:dyDescent="0.25">
      <c r="A3" s="3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</row>
    <row r="4" spans="1:17" x14ac:dyDescent="0.25">
      <c r="A4" s="3"/>
      <c r="B4" s="1"/>
      <c r="C4" s="3"/>
      <c r="D4" s="3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</row>
    <row r="5" spans="1:17" x14ac:dyDescent="0.25">
      <c r="A5" s="3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3"/>
    </row>
    <row r="6" spans="1:17" x14ac:dyDescent="0.25">
      <c r="A6" s="3"/>
      <c r="B6" s="1"/>
      <c r="C6" s="3"/>
      <c r="D6" s="4" t="s">
        <v>2</v>
      </c>
      <c r="E6" s="5"/>
      <c r="F6" s="5"/>
      <c r="G6" s="5"/>
      <c r="H6" s="5"/>
      <c r="I6" s="5"/>
      <c r="J6" s="5"/>
      <c r="K6" s="5"/>
      <c r="L6" s="5"/>
      <c r="M6" s="5"/>
      <c r="N6" s="5"/>
      <c r="O6" s="3"/>
      <c r="P6" s="1"/>
      <c r="Q6" s="3"/>
    </row>
    <row r="7" spans="1:17" ht="5.0999999999999996" customHeight="1" x14ac:dyDescent="0.25">
      <c r="A7" s="3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"/>
      <c r="Q7" s="3"/>
    </row>
    <row r="8" spans="1:17" x14ac:dyDescent="0.25">
      <c r="A8" s="3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  <c r="Q8" s="3"/>
    </row>
    <row r="9" spans="1:17" x14ac:dyDescent="0.25">
      <c r="A9" s="3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  <c r="Q9" s="3"/>
    </row>
    <row r="10" spans="1:17" x14ac:dyDescent="0.25">
      <c r="A10" s="3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"/>
      <c r="Q10" s="3"/>
    </row>
    <row r="11" spans="1:17" x14ac:dyDescent="0.25">
      <c r="A11" s="3"/>
      <c r="B11" s="1"/>
      <c r="C11" s="3"/>
      <c r="D11" s="4" t="s">
        <v>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3"/>
      <c r="P11" s="1"/>
      <c r="Q11" s="3"/>
    </row>
    <row r="12" spans="1:17" ht="5.0999999999999996" customHeight="1" x14ac:dyDescent="0.25">
      <c r="A12" s="3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  <c r="Q12" s="3"/>
    </row>
    <row r="13" spans="1:17" x14ac:dyDescent="0.25">
      <c r="A13" s="3"/>
      <c r="B13" s="1"/>
      <c r="C13" s="3"/>
      <c r="D13" s="6" t="s">
        <v>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  <c r="Q13" s="3"/>
    </row>
    <row r="14" spans="1:17" x14ac:dyDescent="0.25">
      <c r="A14" s="3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  <c r="Q14" s="3"/>
    </row>
    <row r="15" spans="1:17" x14ac:dyDescent="0.25">
      <c r="A15" s="3"/>
      <c r="B15" s="1"/>
      <c r="C15" s="3"/>
      <c r="D15" s="6" t="s">
        <v>5</v>
      </c>
      <c r="E15" s="7"/>
      <c r="F15" s="8"/>
      <c r="G15" s="8"/>
      <c r="H15" s="8"/>
      <c r="I15" s="8"/>
      <c r="J15" s="8"/>
      <c r="K15" s="9"/>
      <c r="L15" s="8"/>
      <c r="M15" s="10"/>
      <c r="N15" s="8"/>
      <c r="O15" s="3"/>
      <c r="P15" s="1"/>
      <c r="Q15" s="3"/>
    </row>
    <row r="16" spans="1:17" x14ac:dyDescent="0.25">
      <c r="A16" s="3"/>
      <c r="B16" s="1"/>
      <c r="C16" s="3"/>
      <c r="D16" s="6" t="s">
        <v>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  <c r="Q16" s="3"/>
    </row>
    <row r="17" spans="1:17" x14ac:dyDescent="0.25">
      <c r="A17" s="3"/>
      <c r="B17" s="1"/>
      <c r="C17" s="3"/>
      <c r="D17" s="6" t="s">
        <v>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  <c r="Q17" s="3"/>
    </row>
    <row r="18" spans="1:17" x14ac:dyDescent="0.25">
      <c r="A18" s="3"/>
      <c r="B18" s="1"/>
      <c r="C18" s="3"/>
      <c r="D18" s="6" t="s">
        <v>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  <c r="Q18" s="3"/>
    </row>
    <row r="19" spans="1:17" x14ac:dyDescent="0.25">
      <c r="A19" s="3"/>
      <c r="B19" s="1"/>
      <c r="C19" s="3"/>
      <c r="D19" s="6" t="s">
        <v>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  <c r="Q19" s="3"/>
    </row>
    <row r="20" spans="1:17" x14ac:dyDescent="0.25">
      <c r="A20" s="3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"/>
      <c r="Q20" s="3"/>
    </row>
    <row r="21" spans="1:17" x14ac:dyDescent="0.25">
      <c r="A21" s="3"/>
      <c r="B21" s="1"/>
      <c r="C21" s="3"/>
      <c r="D21" s="11" t="s">
        <v>10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  <c r="Q21" s="3"/>
    </row>
    <row r="22" spans="1:17" x14ac:dyDescent="0.25">
      <c r="A22" s="3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"/>
      <c r="Q22" s="3"/>
    </row>
    <row r="23" spans="1:17" x14ac:dyDescent="0.25">
      <c r="A23" s="3"/>
      <c r="B23" s="1"/>
      <c r="C23" s="3"/>
      <c r="D23" s="4" t="s">
        <v>11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3"/>
      <c r="P23" s="1"/>
      <c r="Q23" s="3"/>
    </row>
    <row r="24" spans="1:17" ht="5.0999999999999996" customHeight="1" x14ac:dyDescent="0.25">
      <c r="A24" s="3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  <c r="Q24" s="3"/>
    </row>
    <row r="25" spans="1:17" x14ac:dyDescent="0.25">
      <c r="A25" s="3"/>
      <c r="B25" s="1"/>
      <c r="C25" s="3"/>
      <c r="D25" s="6" t="s">
        <v>12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"/>
      <c r="Q25" s="3"/>
    </row>
    <row r="26" spans="1:17" x14ac:dyDescent="0.25">
      <c r="A26" s="3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"/>
      <c r="Q26" s="3"/>
    </row>
    <row r="27" spans="1:17" x14ac:dyDescent="0.25">
      <c r="A27" s="3"/>
      <c r="B27" s="1"/>
      <c r="C27" s="3"/>
      <c r="D27" s="3"/>
      <c r="E27" s="12" t="s">
        <v>13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1"/>
      <c r="Q27" s="3"/>
    </row>
    <row r="28" spans="1:17" x14ac:dyDescent="0.25">
      <c r="A28" s="3"/>
      <c r="B28" s="1"/>
      <c r="C28" s="3"/>
      <c r="D28" s="3"/>
      <c r="E28" s="6" t="s">
        <v>14</v>
      </c>
      <c r="F28" s="3"/>
      <c r="G28" s="6"/>
      <c r="H28" s="3"/>
      <c r="I28" s="3"/>
      <c r="J28" s="3"/>
      <c r="K28" s="3"/>
      <c r="L28" s="3"/>
      <c r="M28" s="3"/>
      <c r="N28" s="3"/>
      <c r="O28" s="3"/>
      <c r="P28" s="1"/>
      <c r="Q28" s="3"/>
    </row>
    <row r="29" spans="1:17" x14ac:dyDescent="0.25">
      <c r="A29" s="3"/>
      <c r="B29" s="1"/>
      <c r="C29" s="3"/>
      <c r="D29" s="3"/>
      <c r="E29" s="6" t="s">
        <v>15</v>
      </c>
      <c r="F29" s="3"/>
      <c r="G29" s="6"/>
      <c r="H29" s="3"/>
      <c r="I29" s="3"/>
      <c r="J29" s="3"/>
      <c r="K29" s="3"/>
      <c r="L29" s="3"/>
      <c r="M29" s="3"/>
      <c r="N29" s="3"/>
      <c r="O29" s="3"/>
      <c r="P29" s="1"/>
      <c r="Q29" s="3"/>
    </row>
    <row r="30" spans="1:17" x14ac:dyDescent="0.25">
      <c r="A30" s="3"/>
      <c r="B30" s="1"/>
      <c r="C30" s="3"/>
      <c r="D30" s="3"/>
      <c r="E30" s="6" t="s">
        <v>16</v>
      </c>
      <c r="F30" s="3"/>
      <c r="G30" s="6"/>
      <c r="H30" s="3"/>
      <c r="I30" s="3"/>
      <c r="J30" s="3"/>
      <c r="K30" s="3"/>
      <c r="L30" s="3"/>
      <c r="M30" s="3"/>
      <c r="N30" s="3"/>
      <c r="O30" s="3"/>
      <c r="P30" s="1"/>
      <c r="Q30" s="3"/>
    </row>
    <row r="31" spans="1:17" x14ac:dyDescent="0.25">
      <c r="A31" s="3"/>
      <c r="B31" s="1"/>
      <c r="C31" s="3"/>
      <c r="D31" s="3"/>
      <c r="E31" s="6" t="s">
        <v>17</v>
      </c>
      <c r="F31" s="3"/>
      <c r="G31" s="6"/>
      <c r="H31" s="3"/>
      <c r="I31" s="3"/>
      <c r="J31" s="3"/>
      <c r="K31" s="3"/>
      <c r="L31" s="3"/>
      <c r="M31" s="3"/>
      <c r="N31" s="3"/>
      <c r="O31" s="3"/>
      <c r="P31" s="1"/>
      <c r="Q31" s="3"/>
    </row>
    <row r="32" spans="1:17" x14ac:dyDescent="0.25">
      <c r="A32" s="3"/>
      <c r="B32" s="1"/>
      <c r="C32" s="3"/>
      <c r="D32" s="3"/>
      <c r="E32" s="12" t="s">
        <v>18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1"/>
      <c r="Q32" s="3"/>
    </row>
    <row r="33" spans="1:17" x14ac:dyDescent="0.25">
      <c r="A33" s="3"/>
      <c r="B33" s="1"/>
      <c r="C33" s="3"/>
      <c r="D33" s="3"/>
      <c r="E33" s="6" t="s">
        <v>19</v>
      </c>
      <c r="F33" s="3"/>
      <c r="G33" s="6"/>
      <c r="H33" s="3"/>
      <c r="I33" s="3"/>
      <c r="J33" s="3"/>
      <c r="K33" s="3"/>
      <c r="L33" s="3"/>
      <c r="M33" s="3"/>
      <c r="N33" s="3"/>
      <c r="O33" s="3"/>
      <c r="P33" s="1"/>
      <c r="Q33" s="3"/>
    </row>
    <row r="34" spans="1:17" x14ac:dyDescent="0.25">
      <c r="A34" s="3"/>
      <c r="B34" s="1"/>
      <c r="C34" s="3"/>
      <c r="D34" s="3"/>
      <c r="E34" s="6" t="s">
        <v>20</v>
      </c>
      <c r="F34" s="3"/>
      <c r="G34" s="6"/>
      <c r="H34" s="3"/>
      <c r="I34" s="3"/>
      <c r="J34" s="3"/>
      <c r="K34" s="3"/>
      <c r="L34" s="3"/>
      <c r="M34" s="3"/>
      <c r="N34" s="3"/>
      <c r="O34" s="3"/>
      <c r="P34" s="1"/>
      <c r="Q34" s="3"/>
    </row>
    <row r="35" spans="1:17" x14ac:dyDescent="0.25">
      <c r="A35" s="3"/>
      <c r="B35" s="1"/>
      <c r="C35" s="3"/>
      <c r="D35" s="3"/>
      <c r="E35" s="6" t="s">
        <v>21</v>
      </c>
      <c r="F35" s="3"/>
      <c r="G35" s="6"/>
      <c r="H35" s="3"/>
      <c r="I35" s="3"/>
      <c r="J35" s="3"/>
      <c r="K35" s="3"/>
      <c r="L35" s="3"/>
      <c r="M35" s="3"/>
      <c r="N35" s="3"/>
      <c r="O35" s="3"/>
      <c r="P35" s="1"/>
      <c r="Q35" s="3"/>
    </row>
    <row r="36" spans="1:17" x14ac:dyDescent="0.25">
      <c r="A36" s="3"/>
      <c r="B36" s="1"/>
      <c r="C36" s="3"/>
      <c r="D36" s="3"/>
      <c r="E36" s="12" t="s">
        <v>22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1"/>
      <c r="Q36" s="3"/>
    </row>
    <row r="37" spans="1:17" x14ac:dyDescent="0.25">
      <c r="A37" s="3"/>
      <c r="B37" s="1"/>
      <c r="C37" s="3"/>
      <c r="D37" s="3"/>
      <c r="E37" s="6" t="s">
        <v>23</v>
      </c>
      <c r="F37" s="3"/>
      <c r="G37" s="6"/>
      <c r="H37" s="3"/>
      <c r="I37" s="3"/>
      <c r="J37" s="3"/>
      <c r="K37" s="3"/>
      <c r="L37" s="3"/>
      <c r="M37" s="3"/>
      <c r="N37" s="3"/>
      <c r="O37" s="3"/>
      <c r="P37" s="1"/>
      <c r="Q37" s="3"/>
    </row>
    <row r="38" spans="1:17" x14ac:dyDescent="0.25">
      <c r="A38" s="3"/>
      <c r="B38" s="1"/>
      <c r="C38" s="3"/>
      <c r="D38" s="3"/>
      <c r="E38" s="6" t="s">
        <v>24</v>
      </c>
      <c r="F38" s="3"/>
      <c r="G38" s="6"/>
      <c r="H38" s="3"/>
      <c r="I38" s="3"/>
      <c r="J38" s="3"/>
      <c r="K38" s="3"/>
      <c r="L38" s="3"/>
      <c r="M38" s="3"/>
      <c r="N38" s="3"/>
      <c r="O38" s="3"/>
      <c r="P38" s="1"/>
      <c r="Q38" s="3"/>
    </row>
    <row r="39" spans="1:17" x14ac:dyDescent="0.25">
      <c r="A39" s="3"/>
      <c r="B39" s="1"/>
      <c r="C39" s="3"/>
      <c r="D39" s="3"/>
      <c r="E39" s="6" t="s">
        <v>25</v>
      </c>
      <c r="F39" s="3"/>
      <c r="G39" s="6"/>
      <c r="H39" s="3"/>
      <c r="I39" s="3"/>
      <c r="J39" s="3"/>
      <c r="K39" s="3"/>
      <c r="L39" s="3"/>
      <c r="M39" s="3"/>
      <c r="N39" s="3"/>
      <c r="O39" s="3"/>
      <c r="P39" s="1"/>
      <c r="Q39" s="3"/>
    </row>
    <row r="40" spans="1:17" x14ac:dyDescent="0.25">
      <c r="A40" s="3"/>
      <c r="B40" s="1"/>
      <c r="C40" s="3"/>
      <c r="D40" s="3"/>
      <c r="E40" s="6" t="s">
        <v>26</v>
      </c>
      <c r="F40" s="3"/>
      <c r="G40" s="6"/>
      <c r="H40" s="3"/>
      <c r="I40" s="3"/>
      <c r="J40" s="3"/>
      <c r="K40" s="3"/>
      <c r="L40" s="3"/>
      <c r="M40" s="3"/>
      <c r="N40" s="3"/>
      <c r="O40" s="3"/>
      <c r="P40" s="1"/>
      <c r="Q40" s="3"/>
    </row>
    <row r="41" spans="1:17" x14ac:dyDescent="0.25">
      <c r="A41" s="3"/>
      <c r="B41" s="1"/>
      <c r="C41" s="3"/>
      <c r="D41" s="3"/>
      <c r="E41" s="6" t="s">
        <v>27</v>
      </c>
      <c r="F41" s="3"/>
      <c r="G41" s="6"/>
      <c r="H41" s="3"/>
      <c r="I41" s="3"/>
      <c r="J41" s="3"/>
      <c r="K41" s="3"/>
      <c r="L41" s="3"/>
      <c r="M41" s="3"/>
      <c r="N41" s="3"/>
      <c r="O41" s="3"/>
      <c r="P41" s="1"/>
      <c r="Q41" s="3"/>
    </row>
    <row r="42" spans="1:17" x14ac:dyDescent="0.25">
      <c r="A42" s="3"/>
      <c r="B42" s="1"/>
      <c r="C42" s="3"/>
      <c r="D42" s="3"/>
      <c r="E42" s="6" t="s">
        <v>28</v>
      </c>
      <c r="F42" s="3"/>
      <c r="G42" s="6"/>
      <c r="H42" s="3"/>
      <c r="I42" s="3"/>
      <c r="J42" s="3"/>
      <c r="K42" s="3"/>
      <c r="L42" s="3"/>
      <c r="M42" s="3"/>
      <c r="N42" s="3"/>
      <c r="O42" s="3"/>
      <c r="P42" s="1"/>
      <c r="Q42" s="3"/>
    </row>
    <row r="43" spans="1:17" x14ac:dyDescent="0.25">
      <c r="A43" s="3"/>
      <c r="B43" s="1"/>
      <c r="C43" s="3"/>
      <c r="D43" s="3"/>
      <c r="E43" s="6" t="s">
        <v>29</v>
      </c>
      <c r="F43" s="3"/>
      <c r="G43" s="6"/>
      <c r="H43" s="3"/>
      <c r="I43" s="3"/>
      <c r="J43" s="3"/>
      <c r="K43" s="3"/>
      <c r="L43" s="3"/>
      <c r="M43" s="3"/>
      <c r="N43" s="3"/>
      <c r="O43" s="3"/>
      <c r="P43" s="1"/>
      <c r="Q43" s="3"/>
    </row>
    <row r="44" spans="1:17" x14ac:dyDescent="0.25">
      <c r="A44" s="3"/>
      <c r="B44" s="1"/>
      <c r="C44" s="3"/>
      <c r="D44" s="3"/>
      <c r="E44" s="12" t="s">
        <v>30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1"/>
      <c r="Q44" s="3"/>
    </row>
    <row r="45" spans="1:17" x14ac:dyDescent="0.25">
      <c r="A45" s="3"/>
      <c r="B45" s="1"/>
      <c r="C45" s="3"/>
      <c r="D45" s="3"/>
      <c r="E45" s="6" t="s">
        <v>31</v>
      </c>
      <c r="F45" s="3"/>
      <c r="G45" s="6"/>
      <c r="H45" s="3"/>
      <c r="I45" s="3"/>
      <c r="J45" s="3"/>
      <c r="K45" s="3"/>
      <c r="L45" s="3"/>
      <c r="M45" s="3"/>
      <c r="N45" s="3"/>
      <c r="O45" s="3"/>
      <c r="P45" s="1"/>
      <c r="Q45" s="3"/>
    </row>
    <row r="46" spans="1:17" x14ac:dyDescent="0.25">
      <c r="A46" s="3"/>
      <c r="B46" s="1"/>
      <c r="C46" s="3"/>
      <c r="D46" s="3"/>
      <c r="E46" s="6" t="s">
        <v>32</v>
      </c>
      <c r="F46" s="3"/>
      <c r="G46" s="6"/>
      <c r="H46" s="3"/>
      <c r="I46" s="3"/>
      <c r="J46" s="3"/>
      <c r="K46" s="3"/>
      <c r="L46" s="3"/>
      <c r="M46" s="3"/>
      <c r="N46" s="3"/>
      <c r="O46" s="3"/>
      <c r="P46" s="1"/>
      <c r="Q46" s="3"/>
    </row>
    <row r="47" spans="1:17" x14ac:dyDescent="0.25">
      <c r="A47" s="3"/>
      <c r="B47" s="1"/>
      <c r="C47" s="3"/>
      <c r="D47" s="3"/>
      <c r="E47" s="12" t="s">
        <v>33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1"/>
      <c r="Q47" s="3"/>
    </row>
    <row r="48" spans="1:17" x14ac:dyDescent="0.25">
      <c r="A48" s="3"/>
      <c r="B48" s="1"/>
      <c r="C48" s="3"/>
      <c r="D48" s="3"/>
      <c r="E48" s="6" t="s">
        <v>34</v>
      </c>
      <c r="F48" s="3"/>
      <c r="G48" s="6"/>
      <c r="H48" s="3"/>
      <c r="I48" s="3"/>
      <c r="J48" s="3"/>
      <c r="K48" s="3"/>
      <c r="L48" s="3"/>
      <c r="M48" s="3"/>
      <c r="N48" s="3"/>
      <c r="O48" s="3"/>
      <c r="P48" s="1"/>
      <c r="Q48" s="3"/>
    </row>
    <row r="49" spans="1:17" x14ac:dyDescent="0.25">
      <c r="A49" s="3"/>
      <c r="B49" s="1"/>
      <c r="C49" s="3"/>
      <c r="D49" s="3"/>
      <c r="E49" s="12" t="s">
        <v>548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1"/>
      <c r="Q49" s="3"/>
    </row>
    <row r="50" spans="1:17" x14ac:dyDescent="0.25">
      <c r="A50" s="3"/>
      <c r="B50" s="1"/>
      <c r="C50" s="3"/>
      <c r="D50" s="3"/>
      <c r="E50" s="6" t="s">
        <v>35</v>
      </c>
      <c r="F50" s="3"/>
      <c r="G50" s="6"/>
      <c r="H50" s="3"/>
      <c r="I50" s="3"/>
      <c r="J50" s="3"/>
      <c r="K50" s="3"/>
      <c r="L50" s="3"/>
      <c r="M50" s="3"/>
      <c r="N50" s="3"/>
      <c r="O50" s="3"/>
      <c r="P50" s="1"/>
      <c r="Q50" s="3"/>
    </row>
    <row r="51" spans="1:17" ht="5.0999999999999996" customHeight="1" x14ac:dyDescent="0.25">
      <c r="A51" s="3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"/>
      <c r="Q51" s="3"/>
    </row>
    <row r="52" spans="1:17" x14ac:dyDescent="0.25">
      <c r="A52" s="3"/>
      <c r="B52" s="1"/>
      <c r="C52" s="3"/>
      <c r="D52" s="3"/>
      <c r="E52" s="6"/>
      <c r="F52" s="3"/>
      <c r="G52" s="6"/>
      <c r="H52" s="3"/>
      <c r="I52" s="3"/>
      <c r="J52" s="3"/>
      <c r="K52" s="3"/>
      <c r="L52" s="3"/>
      <c r="M52" s="3"/>
      <c r="N52" s="3"/>
      <c r="O52" s="3"/>
      <c r="P52" s="1"/>
      <c r="Q52" s="3"/>
    </row>
    <row r="53" spans="1:17" x14ac:dyDescent="0.25">
      <c r="A53" s="3"/>
      <c r="B53" s="1"/>
      <c r="C53" s="3"/>
      <c r="D53" s="4" t="s">
        <v>36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3"/>
      <c r="P53" s="1"/>
      <c r="Q53" s="3"/>
    </row>
    <row r="54" spans="1:17" ht="5.0999999999999996" customHeight="1" x14ac:dyDescent="0.25">
      <c r="A54" s="3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"/>
      <c r="Q54" s="3"/>
    </row>
    <row r="55" spans="1:17" x14ac:dyDescent="0.25">
      <c r="A55" s="3"/>
      <c r="B55" s="1"/>
      <c r="C55" s="3"/>
      <c r="D55" s="6" t="s">
        <v>37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"/>
      <c r="Q55" s="3"/>
    </row>
    <row r="56" spans="1:17" x14ac:dyDescent="0.25">
      <c r="A56" s="3"/>
      <c r="B56" s="1"/>
      <c r="C56" s="3"/>
      <c r="D56" s="6" t="s">
        <v>38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1"/>
      <c r="Q56" s="3"/>
    </row>
    <row r="57" spans="1:17" x14ac:dyDescent="0.25">
      <c r="A57" s="3"/>
      <c r="B57" s="1"/>
      <c r="C57" s="3"/>
      <c r="D57" s="6" t="s">
        <v>39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"/>
      <c r="Q57" s="3"/>
    </row>
    <row r="58" spans="1:17" x14ac:dyDescent="0.25">
      <c r="A58" s="3"/>
      <c r="B58" s="1"/>
      <c r="C58" s="3"/>
      <c r="D58" s="6" t="s">
        <v>40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"/>
      <c r="Q58" s="3"/>
    </row>
    <row r="59" spans="1:17" x14ac:dyDescent="0.25">
      <c r="A59" s="3"/>
      <c r="B59" s="1"/>
      <c r="C59" s="3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1"/>
      <c r="Q59" s="3"/>
    </row>
    <row r="60" spans="1:17" x14ac:dyDescent="0.25">
      <c r="A60" s="3"/>
      <c r="B60" s="1"/>
      <c r="C60" s="3"/>
      <c r="D60" s="4" t="s">
        <v>41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3"/>
      <c r="P60" s="1"/>
      <c r="Q60" s="3"/>
    </row>
    <row r="61" spans="1:17" ht="5.0999999999999996" customHeight="1" x14ac:dyDescent="0.25">
      <c r="A61" s="3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  <c r="Q61" s="3"/>
    </row>
    <row r="62" spans="1:17" x14ac:dyDescent="0.25">
      <c r="A62" s="3"/>
      <c r="B62" s="1"/>
      <c r="C62" s="3"/>
      <c r="D62" s="6" t="s">
        <v>42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1"/>
      <c r="Q62" s="3"/>
    </row>
    <row r="63" spans="1:17" x14ac:dyDescent="0.25">
      <c r="A63" s="3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"/>
      <c r="Q63" s="3"/>
    </row>
    <row r="64" spans="1:17" x14ac:dyDescent="0.25">
      <c r="A64" s="3"/>
      <c r="B64" s="1"/>
      <c r="C64" s="3"/>
      <c r="D64" s="4" t="s">
        <v>43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3"/>
      <c r="P64" s="1"/>
      <c r="Q64" s="3"/>
    </row>
    <row r="65" spans="1:17" ht="5.0999999999999996" customHeight="1" x14ac:dyDescent="0.25">
      <c r="A65" s="3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1"/>
      <c r="Q65" s="3"/>
    </row>
    <row r="66" spans="1:17" x14ac:dyDescent="0.25">
      <c r="A66" s="3"/>
      <c r="B66" s="1"/>
      <c r="C66" s="3"/>
      <c r="D66" s="6" t="s">
        <v>44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1"/>
      <c r="Q66" s="3"/>
    </row>
    <row r="67" spans="1:17" x14ac:dyDescent="0.25">
      <c r="A67" s="3"/>
      <c r="B67" s="1"/>
      <c r="C67" s="3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1"/>
      <c r="Q67" s="3"/>
    </row>
    <row r="68" spans="1:17" x14ac:dyDescent="0.25">
      <c r="A68" s="3"/>
      <c r="B68" s="1"/>
      <c r="C68" s="3"/>
      <c r="D68" s="4" t="s">
        <v>45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3"/>
      <c r="P68" s="1"/>
      <c r="Q68" s="3"/>
    </row>
    <row r="69" spans="1:17" ht="5.0999999999999996" customHeight="1" x14ac:dyDescent="0.25">
      <c r="A69" s="3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"/>
      <c r="Q69" s="3"/>
    </row>
    <row r="70" spans="1:17" x14ac:dyDescent="0.25">
      <c r="A70" s="3"/>
      <c r="B70" s="1"/>
      <c r="C70" s="3"/>
      <c r="D70" s="6" t="s">
        <v>46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1"/>
      <c r="Q70" s="3"/>
    </row>
    <row r="71" spans="1:17" x14ac:dyDescent="0.25">
      <c r="A71" s="3"/>
      <c r="B71" s="1"/>
      <c r="C71" s="3"/>
      <c r="D71" s="6" t="s">
        <v>47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1"/>
      <c r="Q71" s="3"/>
    </row>
    <row r="72" spans="1:17" x14ac:dyDescent="0.25">
      <c r="A72" s="3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"/>
      <c r="Q72" s="3"/>
    </row>
    <row r="73" spans="1:17" ht="5.0999999999999996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3"/>
    </row>
    <row r="74" spans="1:1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</sheetData>
  <sheetProtection algorithmName="SHA-512" hashValue="jgF6hst+4gFMz1p2WUAUmu46F8LjCDJuXs937MNm4DESRa/H+JdYWYIZdz5lgphVe8/CXdaTbsIAcBo3Xw+LZg==" saltValue="9ng7pe/zhcBDuq91vwLOl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54CE3-D10F-4C3B-B84C-399AB1C2111F}">
  <sheetPr>
    <tabColor theme="9"/>
  </sheetPr>
  <dimension ref="A1:BU514"/>
  <sheetViews>
    <sheetView showGridLines="0" tabSelected="1" topLeftCell="G1" zoomScale="70" zoomScaleNormal="70" workbookViewId="0">
      <pane xSplit="16" ySplit="13" topLeftCell="W14" activePane="bottomRight" state="frozen"/>
      <selection activeCell="G1" sqref="G1"/>
      <selection pane="topRight" activeCell="W1" sqref="W1"/>
      <selection pane="bottomLeft" activeCell="G14" sqref="G14"/>
      <selection pane="bottomRight" activeCell="Q19" sqref="Q19"/>
    </sheetView>
  </sheetViews>
  <sheetFormatPr baseColWidth="10" defaultColWidth="7.85546875" defaultRowHeight="15" outlineLevelRow="1" x14ac:dyDescent="0.25"/>
  <cols>
    <col min="1" max="6" width="7.85546875" style="13" hidden="1" customWidth="1"/>
    <col min="7" max="7" width="3" style="13" customWidth="1"/>
    <col min="8" max="8" width="3.85546875" style="13" customWidth="1"/>
    <col min="9" max="9" width="10.140625" style="13" customWidth="1"/>
    <col min="10" max="10" width="26.5703125" style="13" customWidth="1"/>
    <col min="11" max="11" width="15.5703125" style="13" customWidth="1"/>
    <col min="12" max="12" width="9.140625" style="13" customWidth="1"/>
    <col min="13" max="13" width="9.85546875" style="13" customWidth="1"/>
    <col min="14" max="14" width="20.85546875" style="13" customWidth="1"/>
    <col min="15" max="15" width="49.85546875" style="13" customWidth="1"/>
    <col min="16" max="16" width="22.5703125" style="13" customWidth="1"/>
    <col min="17" max="17" width="13.140625" style="145" customWidth="1"/>
    <col min="18" max="18" width="19.140625" style="13" customWidth="1"/>
    <col min="19" max="19" width="19.5703125" style="145" customWidth="1"/>
    <col min="20" max="20" width="2" style="13" customWidth="1"/>
    <col min="21" max="21" width="3.140625" style="13" customWidth="1"/>
    <col min="22" max="22" width="2.85546875" style="13" customWidth="1"/>
    <col min="23" max="23" width="19.140625" style="13" customWidth="1"/>
    <col min="24" max="24" width="7.85546875" style="13" customWidth="1"/>
    <col min="25" max="26" width="14.85546875" style="13" customWidth="1"/>
    <col min="27" max="27" width="14.85546875" style="213" customWidth="1"/>
    <col min="28" max="28" width="14.85546875" style="13" customWidth="1"/>
    <col min="29" max="29" width="14.85546875" style="213" customWidth="1"/>
    <col min="30" max="32" width="14.85546875" style="13" customWidth="1"/>
    <col min="33" max="35" width="15" style="13" customWidth="1"/>
    <col min="36" max="36" width="18.42578125" style="13" customWidth="1"/>
    <col min="37" max="37" width="3.140625" style="13" customWidth="1"/>
    <col min="38" max="38" width="1.85546875" style="13" customWidth="1"/>
    <col min="39" max="39" width="2.85546875" style="13" customWidth="1"/>
    <col min="40" max="40" width="19.140625" style="13" customWidth="1"/>
    <col min="41" max="41" width="7.85546875" style="13"/>
    <col min="42" max="51" width="14.85546875" style="13" customWidth="1"/>
    <col min="52" max="52" width="15.140625" style="13" customWidth="1"/>
    <col min="53" max="53" width="14.85546875" style="13" customWidth="1"/>
    <col min="54" max="54" width="3.140625" style="13" customWidth="1"/>
    <col min="55" max="55" width="1.85546875" style="13" customWidth="1"/>
    <col min="56" max="56" width="2.85546875" style="13" customWidth="1"/>
    <col min="57" max="57" width="19.140625" style="13" customWidth="1"/>
    <col min="58" max="58" width="7.85546875" style="13"/>
    <col min="59" max="70" width="14.85546875" style="13" customWidth="1"/>
    <col min="71" max="71" width="3.140625" style="13" customWidth="1"/>
    <col min="72" max="72" width="1.85546875" style="13" customWidth="1"/>
    <col min="73" max="73" width="12" style="13" bestFit="1" customWidth="1"/>
    <col min="74" max="16384" width="7.85546875" style="13"/>
  </cols>
  <sheetData>
    <row r="1" spans="2:73" x14ac:dyDescent="0.25">
      <c r="G1" s="72"/>
      <c r="H1" s="72"/>
      <c r="I1" s="72"/>
      <c r="J1" s="72"/>
      <c r="K1" s="72"/>
      <c r="L1" s="72"/>
      <c r="M1" s="72"/>
      <c r="N1" s="72"/>
      <c r="O1" s="72"/>
      <c r="P1" s="72"/>
      <c r="Q1" s="138"/>
      <c r="R1" s="72"/>
      <c r="S1" s="138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</row>
    <row r="2" spans="2:73" customFormat="1" x14ac:dyDescent="0.25">
      <c r="G2" s="3"/>
      <c r="H2" s="3"/>
      <c r="I2" s="72"/>
      <c r="J2" s="72"/>
      <c r="K2" s="72"/>
      <c r="L2" s="72"/>
      <c r="M2" s="72"/>
      <c r="N2" s="72"/>
      <c r="O2" s="72"/>
      <c r="P2" s="72"/>
      <c r="Q2" s="138"/>
      <c r="R2" s="72"/>
      <c r="S2" s="138"/>
      <c r="T2" s="3"/>
      <c r="U2" s="3"/>
      <c r="V2" s="3"/>
      <c r="W2" s="3"/>
      <c r="X2" s="3"/>
      <c r="Y2" s="3">
        <v>1</v>
      </c>
      <c r="Z2" s="3">
        <v>2</v>
      </c>
      <c r="AA2" s="3">
        <v>3</v>
      </c>
      <c r="AB2" s="3">
        <v>4</v>
      </c>
      <c r="AC2" s="3">
        <v>5</v>
      </c>
      <c r="AD2" s="3">
        <v>6</v>
      </c>
      <c r="AE2" s="3">
        <v>7</v>
      </c>
      <c r="AF2" s="3">
        <v>8</v>
      </c>
      <c r="AG2" s="3">
        <v>9</v>
      </c>
      <c r="AH2" s="3">
        <v>10</v>
      </c>
      <c r="AI2" s="3">
        <v>11</v>
      </c>
      <c r="AJ2" s="3"/>
      <c r="AK2" s="3"/>
      <c r="AL2" s="3"/>
      <c r="AM2" s="3"/>
      <c r="AN2" s="3"/>
      <c r="AO2" s="3"/>
      <c r="AP2" s="3">
        <v>1</v>
      </c>
      <c r="AQ2" s="3">
        <v>2</v>
      </c>
      <c r="AR2" s="3">
        <v>3</v>
      </c>
      <c r="AS2" s="3">
        <v>4</v>
      </c>
      <c r="AT2" s="3">
        <v>5</v>
      </c>
      <c r="AU2" s="3">
        <v>6</v>
      </c>
      <c r="AV2" s="3">
        <v>7</v>
      </c>
      <c r="AW2" s="3">
        <v>8</v>
      </c>
      <c r="AX2" s="3">
        <v>9</v>
      </c>
      <c r="AY2" s="3">
        <v>10</v>
      </c>
      <c r="AZ2" s="3">
        <v>12</v>
      </c>
      <c r="BA2" s="3"/>
      <c r="BB2" s="3"/>
      <c r="BC2" s="3"/>
      <c r="BD2" s="3"/>
      <c r="BE2" s="3"/>
      <c r="BF2" s="3"/>
      <c r="BG2" s="3">
        <v>1</v>
      </c>
      <c r="BH2" s="3">
        <v>2</v>
      </c>
      <c r="BI2" s="3">
        <v>3</v>
      </c>
      <c r="BJ2" s="3">
        <v>4</v>
      </c>
      <c r="BK2" s="3">
        <v>5</v>
      </c>
      <c r="BL2" s="3">
        <v>6</v>
      </c>
      <c r="BM2" s="3">
        <v>7</v>
      </c>
      <c r="BN2" s="3">
        <v>8</v>
      </c>
      <c r="BO2" s="3">
        <v>9</v>
      </c>
      <c r="BP2" s="3">
        <v>10</v>
      </c>
      <c r="BQ2" s="3">
        <v>11</v>
      </c>
      <c r="BR2" s="3"/>
      <c r="BS2" s="3"/>
      <c r="BT2" s="3"/>
    </row>
    <row r="3" spans="2:73" s="15" customFormat="1" x14ac:dyDescent="0.25">
      <c r="B3" s="14" t="s">
        <v>48</v>
      </c>
      <c r="C3" s="14"/>
      <c r="D3" s="14"/>
      <c r="E3" s="14"/>
      <c r="G3" s="16"/>
      <c r="H3" s="16"/>
      <c r="I3" s="17" t="s">
        <v>49</v>
      </c>
      <c r="J3" s="17"/>
      <c r="K3" s="17"/>
      <c r="L3" s="17"/>
      <c r="M3" s="17"/>
      <c r="N3" s="17"/>
      <c r="O3" s="17"/>
      <c r="P3" s="17"/>
      <c r="Q3" s="139"/>
      <c r="R3" s="17"/>
      <c r="S3" s="139"/>
      <c r="T3" s="16"/>
      <c r="U3" s="16"/>
      <c r="V3" s="3"/>
      <c r="W3" s="14" t="str">
        <f>+"POZO | "&amp;W4&amp;" | CANTIDADES Y MONTOS"</f>
        <v>POZO | WOOLIS 1 EXP | CANTIDADES Y MONTOS</v>
      </c>
      <c r="X3" s="14"/>
      <c r="Y3" s="14"/>
      <c r="Z3" s="14"/>
      <c r="AA3" s="174"/>
      <c r="AB3" s="14"/>
      <c r="AC3" s="174"/>
      <c r="AD3" s="14"/>
      <c r="AE3" s="14"/>
      <c r="AF3" s="14"/>
      <c r="AG3" s="14"/>
      <c r="AH3" s="14"/>
      <c r="AI3" s="14"/>
      <c r="AJ3" s="14"/>
      <c r="AL3" s="16"/>
      <c r="AM3"/>
      <c r="AN3" s="14" t="str">
        <f>+"POZO | "&amp;AN4&amp;" | CANTIDADES Y MONTOS"</f>
        <v>POZO | WOOLIS 2 EXP | CANTIDADES Y MONTOS</v>
      </c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C3" s="16"/>
      <c r="BD3" s="3"/>
      <c r="BE3" s="14" t="str">
        <f>+"POZO | "&amp;BE4&amp;" | CANTIDADES Y MONTOS"</f>
        <v>POZO | TOJOL 1 EXP | CANTIDADES Y MONTOS</v>
      </c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T3" s="16"/>
    </row>
    <row r="4" spans="2:73" ht="15.75" thickBot="1" x14ac:dyDescent="0.3">
      <c r="G4" s="18"/>
      <c r="H4" s="72"/>
      <c r="I4" s="73"/>
      <c r="J4" s="74"/>
      <c r="K4" s="74"/>
      <c r="L4" s="74"/>
      <c r="M4" s="74"/>
      <c r="N4" s="74"/>
      <c r="O4" s="74"/>
      <c r="P4" s="72"/>
      <c r="Q4" s="138"/>
      <c r="R4" s="72"/>
      <c r="S4" s="159"/>
      <c r="T4" s="76"/>
      <c r="U4" s="18"/>
      <c r="V4" s="3"/>
      <c r="W4" s="72" t="s">
        <v>50</v>
      </c>
      <c r="X4" s="72"/>
      <c r="Y4" s="72"/>
      <c r="Z4" s="72"/>
      <c r="AA4" s="75"/>
      <c r="AB4" s="72"/>
      <c r="AC4" s="75"/>
      <c r="AD4" s="72"/>
      <c r="AE4" s="72"/>
      <c r="AF4" s="72"/>
      <c r="AG4" s="72"/>
      <c r="AH4" s="72"/>
      <c r="AI4" s="72"/>
      <c r="AJ4" s="72"/>
      <c r="AK4" s="76"/>
      <c r="AL4" s="18"/>
      <c r="AM4" s="3"/>
      <c r="AN4" s="175" t="s">
        <v>51</v>
      </c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6"/>
      <c r="BC4" s="18"/>
      <c r="BD4" s="3"/>
      <c r="BE4" s="176" t="s">
        <v>52</v>
      </c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6"/>
      <c r="BT4" s="18"/>
    </row>
    <row r="5" spans="2:73" ht="15" customHeight="1" x14ac:dyDescent="0.25">
      <c r="G5" s="18"/>
      <c r="H5" s="72"/>
      <c r="I5" s="77" t="s">
        <v>53</v>
      </c>
      <c r="J5" s="78"/>
      <c r="K5" s="363" t="s">
        <v>54</v>
      </c>
      <c r="L5" s="363"/>
      <c r="M5" s="363"/>
      <c r="N5" s="363"/>
      <c r="O5" s="363"/>
      <c r="P5" s="72"/>
      <c r="Q5" s="138"/>
      <c r="R5" s="72"/>
      <c r="S5" s="159"/>
      <c r="T5" s="76"/>
      <c r="U5" s="18"/>
      <c r="V5" s="3"/>
      <c r="W5" s="177"/>
      <c r="X5" s="72"/>
      <c r="Y5" s="178" t="s">
        <v>55</v>
      </c>
      <c r="Z5" s="178" t="s">
        <v>56</v>
      </c>
      <c r="AA5" s="178" t="s">
        <v>57</v>
      </c>
      <c r="AB5" s="178" t="s">
        <v>58</v>
      </c>
      <c r="AC5" s="178" t="s">
        <v>59</v>
      </c>
      <c r="AD5" s="178" t="s">
        <v>60</v>
      </c>
      <c r="AE5" s="178" t="s">
        <v>61</v>
      </c>
      <c r="AF5" s="178" t="s">
        <v>62</v>
      </c>
      <c r="AG5" s="178" t="s">
        <v>63</v>
      </c>
      <c r="AH5" s="178" t="s">
        <v>64</v>
      </c>
      <c r="AI5" s="178" t="s">
        <v>65</v>
      </c>
      <c r="AJ5" s="179"/>
      <c r="AK5" s="76"/>
      <c r="AL5" s="18"/>
      <c r="AM5" s="3"/>
      <c r="AN5" s="177"/>
      <c r="AO5" s="72"/>
      <c r="AP5" s="360" t="s">
        <v>55</v>
      </c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79"/>
      <c r="BB5" s="76"/>
      <c r="BC5" s="18"/>
      <c r="BD5" s="3"/>
      <c r="BE5" s="177"/>
      <c r="BF5" s="72"/>
      <c r="BG5" s="360" t="s">
        <v>55</v>
      </c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79"/>
      <c r="BS5" s="76"/>
      <c r="BT5" s="18"/>
    </row>
    <row r="6" spans="2:73" x14ac:dyDescent="0.25">
      <c r="G6" s="18"/>
      <c r="H6" s="72"/>
      <c r="I6" s="77" t="s">
        <v>66</v>
      </c>
      <c r="J6" s="78"/>
      <c r="K6" s="363"/>
      <c r="L6" s="363"/>
      <c r="M6" s="363"/>
      <c r="N6" s="363"/>
      <c r="O6" s="363"/>
      <c r="P6" s="72"/>
      <c r="Q6" s="138"/>
      <c r="R6" s="72"/>
      <c r="S6" s="159"/>
      <c r="T6" s="76"/>
      <c r="U6" s="18"/>
      <c r="V6" s="3"/>
      <c r="W6" s="181"/>
      <c r="X6" s="72"/>
      <c r="Y6" s="182"/>
      <c r="Z6" s="182" t="s">
        <v>67</v>
      </c>
      <c r="AA6" s="182" t="s">
        <v>68</v>
      </c>
      <c r="AB6" s="182" t="s">
        <v>67</v>
      </c>
      <c r="AC6" s="182" t="s">
        <v>68</v>
      </c>
      <c r="AD6" s="182" t="s">
        <v>67</v>
      </c>
      <c r="AE6" s="182" t="s">
        <v>68</v>
      </c>
      <c r="AF6" s="182" t="s">
        <v>67</v>
      </c>
      <c r="AG6" s="182" t="s">
        <v>68</v>
      </c>
      <c r="AH6" s="182" t="s">
        <v>67</v>
      </c>
      <c r="AI6" s="182" t="s">
        <v>68</v>
      </c>
      <c r="AJ6" s="183"/>
      <c r="AK6" s="76"/>
      <c r="AL6" s="18"/>
      <c r="AM6" s="3"/>
      <c r="AN6" s="181"/>
      <c r="AO6" s="72"/>
      <c r="AP6" s="361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3"/>
      <c r="BB6" s="76"/>
      <c r="BC6" s="18"/>
      <c r="BD6" s="3"/>
      <c r="BE6" s="181"/>
      <c r="BF6" s="72"/>
      <c r="BG6" s="361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3"/>
      <c r="BS6" s="76"/>
      <c r="BT6" s="18"/>
    </row>
    <row r="7" spans="2:73" ht="16.7" customHeight="1" x14ac:dyDescent="0.25">
      <c r="G7" s="18"/>
      <c r="H7" s="72"/>
      <c r="I7" s="77" t="s">
        <v>69</v>
      </c>
      <c r="J7" s="78"/>
      <c r="K7" s="364">
        <v>0</v>
      </c>
      <c r="L7" s="364"/>
      <c r="M7" s="364"/>
      <c r="N7" s="364"/>
      <c r="O7" s="364"/>
      <c r="P7" s="72"/>
      <c r="Q7" s="138"/>
      <c r="R7" s="72"/>
      <c r="S7" s="159"/>
      <c r="T7" s="72"/>
      <c r="U7" s="18"/>
      <c r="V7" s="3"/>
      <c r="W7" s="185" t="s">
        <v>70</v>
      </c>
      <c r="X7" s="3"/>
      <c r="Y7" s="186"/>
      <c r="Z7" s="186" t="s">
        <v>56</v>
      </c>
      <c r="AA7" s="186" t="s">
        <v>71</v>
      </c>
      <c r="AB7" s="186" t="s">
        <v>58</v>
      </c>
      <c r="AC7" s="186" t="s">
        <v>59</v>
      </c>
      <c r="AD7" s="186" t="s">
        <v>60</v>
      </c>
      <c r="AE7" s="186" t="s">
        <v>61</v>
      </c>
      <c r="AF7" s="186" t="s">
        <v>62</v>
      </c>
      <c r="AG7" s="186" t="s">
        <v>63</v>
      </c>
      <c r="AH7" s="186" t="s">
        <v>64</v>
      </c>
      <c r="AI7" s="186" t="s">
        <v>65</v>
      </c>
      <c r="AJ7" s="187" t="s">
        <v>72</v>
      </c>
      <c r="AK7" s="72"/>
      <c r="AL7" s="18"/>
      <c r="AM7" s="3"/>
      <c r="AN7" s="185" t="s">
        <v>70</v>
      </c>
      <c r="AO7" s="3"/>
      <c r="AP7" s="362"/>
      <c r="AQ7" s="188" t="s">
        <v>56</v>
      </c>
      <c r="AR7" s="188" t="s">
        <v>71</v>
      </c>
      <c r="AS7" s="188" t="s">
        <v>58</v>
      </c>
      <c r="AT7" s="188" t="s">
        <v>59</v>
      </c>
      <c r="AU7" s="188" t="s">
        <v>60</v>
      </c>
      <c r="AV7" s="188" t="s">
        <v>73</v>
      </c>
      <c r="AW7" s="188" t="s">
        <v>62</v>
      </c>
      <c r="AX7" s="188" t="s">
        <v>74</v>
      </c>
      <c r="AY7" s="188" t="s">
        <v>64</v>
      </c>
      <c r="AZ7" s="188" t="s">
        <v>65</v>
      </c>
      <c r="BA7" s="187" t="s">
        <v>72</v>
      </c>
      <c r="BB7" s="72"/>
      <c r="BC7" s="18"/>
      <c r="BD7" s="3"/>
      <c r="BE7" s="185" t="s">
        <v>70</v>
      </c>
      <c r="BF7" s="3"/>
      <c r="BG7" s="362"/>
      <c r="BH7" s="188" t="s">
        <v>56</v>
      </c>
      <c r="BI7" s="188" t="s">
        <v>71</v>
      </c>
      <c r="BJ7" s="188" t="s">
        <v>58</v>
      </c>
      <c r="BK7" s="188" t="s">
        <v>59</v>
      </c>
      <c r="BL7" s="188" t="s">
        <v>60</v>
      </c>
      <c r="BM7" s="188" t="s">
        <v>73</v>
      </c>
      <c r="BN7" s="188" t="s">
        <v>62</v>
      </c>
      <c r="BO7" s="188" t="s">
        <v>74</v>
      </c>
      <c r="BP7" s="188" t="s">
        <v>64</v>
      </c>
      <c r="BQ7" s="188" t="s">
        <v>65</v>
      </c>
      <c r="BR7" s="187" t="s">
        <v>72</v>
      </c>
      <c r="BS7" s="72"/>
      <c r="BT7" s="18"/>
    </row>
    <row r="8" spans="2:73" x14ac:dyDescent="0.25">
      <c r="G8" s="18"/>
      <c r="H8" s="72"/>
      <c r="I8" s="79"/>
      <c r="J8" s="79"/>
      <c r="K8" s="79"/>
      <c r="L8" s="79"/>
      <c r="M8" s="79"/>
      <c r="N8" s="79"/>
      <c r="O8" s="79"/>
      <c r="P8" s="80" t="s">
        <v>75</v>
      </c>
      <c r="Q8" s="140"/>
      <c r="R8" s="82" t="s">
        <v>76</v>
      </c>
      <c r="S8" s="164"/>
      <c r="T8" s="72"/>
      <c r="U8" s="18"/>
      <c r="V8" s="72"/>
      <c r="W8" s="189" t="s">
        <v>77</v>
      </c>
      <c r="X8" s="3"/>
      <c r="Y8" s="190">
        <v>0</v>
      </c>
      <c r="Z8" s="191">
        <v>200</v>
      </c>
      <c r="AA8" s="192">
        <v>200</v>
      </c>
      <c r="AB8" s="191">
        <v>550</v>
      </c>
      <c r="AC8" s="192">
        <v>550</v>
      </c>
      <c r="AD8" s="191">
        <v>1137</v>
      </c>
      <c r="AE8" s="193">
        <v>1137</v>
      </c>
      <c r="AF8" s="191">
        <v>1348</v>
      </c>
      <c r="AG8" s="193">
        <v>1348</v>
      </c>
      <c r="AH8" s="193">
        <v>1348</v>
      </c>
      <c r="AI8" s="193">
        <v>0</v>
      </c>
      <c r="AJ8" s="194">
        <f>+AH8</f>
        <v>1348</v>
      </c>
      <c r="AK8" s="72"/>
      <c r="AL8" s="18"/>
      <c r="AM8" s="72"/>
      <c r="AN8" s="195" t="s">
        <v>77</v>
      </c>
      <c r="AO8" s="3"/>
      <c r="AP8" s="190">
        <v>0</v>
      </c>
      <c r="AQ8" s="191">
        <v>200</v>
      </c>
      <c r="AR8" s="192">
        <v>200</v>
      </c>
      <c r="AS8" s="191">
        <v>550</v>
      </c>
      <c r="AT8" s="192">
        <v>550</v>
      </c>
      <c r="AU8" s="191">
        <v>1090</v>
      </c>
      <c r="AV8" s="193">
        <v>1090</v>
      </c>
      <c r="AW8" s="191">
        <v>1414</v>
      </c>
      <c r="AX8" s="193">
        <v>1414</v>
      </c>
      <c r="AY8" s="193">
        <v>1414</v>
      </c>
      <c r="AZ8" s="193">
        <v>0</v>
      </c>
      <c r="BA8" s="194">
        <f>+AY8</f>
        <v>1414</v>
      </c>
      <c r="BB8" s="72"/>
      <c r="BC8" s="18"/>
      <c r="BD8" s="72"/>
      <c r="BE8" s="195" t="s">
        <v>77</v>
      </c>
      <c r="BF8" s="3"/>
      <c r="BG8" s="190">
        <v>0</v>
      </c>
      <c r="BH8" s="191">
        <v>200</v>
      </c>
      <c r="BI8" s="191">
        <v>200</v>
      </c>
      <c r="BJ8" s="191">
        <v>550</v>
      </c>
      <c r="BK8" s="191">
        <v>550</v>
      </c>
      <c r="BL8" s="191">
        <v>821</v>
      </c>
      <c r="BM8" s="193">
        <v>821</v>
      </c>
      <c r="BN8" s="193">
        <v>1510</v>
      </c>
      <c r="BO8" s="193"/>
      <c r="BP8" s="193">
        <v>1510</v>
      </c>
      <c r="BQ8" s="193"/>
      <c r="BR8" s="194">
        <f>+BP8</f>
        <v>1510</v>
      </c>
      <c r="BS8" s="72"/>
      <c r="BT8" s="18"/>
    </row>
    <row r="9" spans="2:73" x14ac:dyDescent="0.25">
      <c r="G9" s="18"/>
      <c r="H9" s="72"/>
      <c r="I9" s="79"/>
      <c r="J9" s="79"/>
      <c r="K9" s="79"/>
      <c r="L9" s="79"/>
      <c r="M9" s="79"/>
      <c r="N9" s="79"/>
      <c r="O9" s="79"/>
      <c r="P9" s="83" t="s">
        <v>78</v>
      </c>
      <c r="Q9" s="141" t="s">
        <v>79</v>
      </c>
      <c r="R9" s="83" t="s">
        <v>80</v>
      </c>
      <c r="S9" s="141" t="s">
        <v>81</v>
      </c>
      <c r="T9" s="72"/>
      <c r="U9" s="18"/>
      <c r="V9" s="72"/>
      <c r="W9" s="196" t="s">
        <v>82</v>
      </c>
      <c r="X9" s="3"/>
      <c r="Y9" s="197"/>
      <c r="Z9" s="198">
        <f>Z8-Y8</f>
        <v>200</v>
      </c>
      <c r="AA9" s="199"/>
      <c r="AB9" s="198">
        <f>AB8-AA8</f>
        <v>350</v>
      </c>
      <c r="AC9" s="199"/>
      <c r="AD9" s="198">
        <f>AD8-AC8</f>
        <v>587</v>
      </c>
      <c r="AE9" s="200">
        <v>0</v>
      </c>
      <c r="AF9" s="198">
        <f>AF8-AE8</f>
        <v>211</v>
      </c>
      <c r="AG9" s="200">
        <v>0</v>
      </c>
      <c r="AH9" s="198"/>
      <c r="AI9" s="200"/>
      <c r="AJ9" s="201"/>
      <c r="AK9" s="72"/>
      <c r="AL9" s="18"/>
      <c r="AM9" s="72"/>
      <c r="AN9" s="196" t="s">
        <v>82</v>
      </c>
      <c r="AO9" s="3"/>
      <c r="AP9" s="197"/>
      <c r="AQ9" s="198">
        <f>AQ8-AP8</f>
        <v>200</v>
      </c>
      <c r="AR9" s="199"/>
      <c r="AS9" s="198">
        <f>AS8-AR8</f>
        <v>350</v>
      </c>
      <c r="AT9" s="199"/>
      <c r="AU9" s="198">
        <f>AU8-AT8</f>
        <v>540</v>
      </c>
      <c r="AV9" s="200">
        <v>0</v>
      </c>
      <c r="AW9" s="198">
        <f>AW8-AV8</f>
        <v>324</v>
      </c>
      <c r="AX9" s="200">
        <v>0</v>
      </c>
      <c r="AY9" s="198"/>
      <c r="AZ9" s="200"/>
      <c r="BA9" s="201"/>
      <c r="BB9" s="72"/>
      <c r="BC9" s="18"/>
      <c r="BD9" s="72"/>
      <c r="BE9" s="196" t="s">
        <v>82</v>
      </c>
      <c r="BF9" s="3"/>
      <c r="BG9" s="197"/>
      <c r="BH9" s="198">
        <v>200</v>
      </c>
      <c r="BI9" s="198"/>
      <c r="BJ9" s="198">
        <v>350</v>
      </c>
      <c r="BK9" s="198"/>
      <c r="BL9" s="198">
        <v>271</v>
      </c>
      <c r="BM9" s="200"/>
      <c r="BN9" s="198">
        <v>689</v>
      </c>
      <c r="BO9" s="200"/>
      <c r="BP9" s="198"/>
      <c r="BQ9" s="200"/>
      <c r="BR9" s="201"/>
      <c r="BS9" s="72"/>
      <c r="BT9" s="18"/>
    </row>
    <row r="10" spans="2:73" x14ac:dyDescent="0.25">
      <c r="B10" s="19" t="s">
        <v>83</v>
      </c>
      <c r="C10" s="19" t="s">
        <v>84</v>
      </c>
      <c r="D10" s="19" t="s">
        <v>85</v>
      </c>
      <c r="G10" s="18"/>
      <c r="H10" s="72"/>
      <c r="I10" s="81" t="s">
        <v>86</v>
      </c>
      <c r="J10" s="82" t="s">
        <v>87</v>
      </c>
      <c r="K10" s="80"/>
      <c r="L10" s="80"/>
      <c r="M10" s="80"/>
      <c r="N10" s="80"/>
      <c r="O10" s="81"/>
      <c r="P10" s="82" t="s">
        <v>88</v>
      </c>
      <c r="Q10" s="140" t="s">
        <v>89</v>
      </c>
      <c r="R10" s="82" t="s">
        <v>88</v>
      </c>
      <c r="S10" s="164" t="s">
        <v>89</v>
      </c>
      <c r="T10" s="72"/>
      <c r="U10" s="18"/>
      <c r="V10" s="72"/>
      <c r="W10" s="202" t="s">
        <v>90</v>
      </c>
      <c r="X10" s="72"/>
      <c r="Y10" s="203">
        <v>0</v>
      </c>
      <c r="Z10" s="204">
        <v>1.29</v>
      </c>
      <c r="AA10" s="205">
        <v>2.08</v>
      </c>
      <c r="AB10" s="204">
        <v>3.17</v>
      </c>
      <c r="AC10" s="205">
        <v>4.16</v>
      </c>
      <c r="AD10" s="204">
        <v>3.49</v>
      </c>
      <c r="AE10" s="206">
        <v>3.24</v>
      </c>
      <c r="AF10" s="204">
        <v>5.7</v>
      </c>
      <c r="AG10" s="206"/>
      <c r="AH10" s="206">
        <v>3.95</v>
      </c>
      <c r="AI10" s="206">
        <v>7</v>
      </c>
      <c r="AJ10" s="207">
        <f>SUM(Y10:AI10)</f>
        <v>34.08</v>
      </c>
      <c r="AK10" s="72"/>
      <c r="AL10" s="18"/>
      <c r="AM10" s="72"/>
      <c r="AN10" s="202" t="s">
        <v>90</v>
      </c>
      <c r="AO10" s="72"/>
      <c r="AP10" s="203">
        <v>2</v>
      </c>
      <c r="AQ10" s="204">
        <v>1.6</v>
      </c>
      <c r="AR10" s="205">
        <v>2.21</v>
      </c>
      <c r="AS10" s="204">
        <v>2.84</v>
      </c>
      <c r="AT10" s="205">
        <v>4.16</v>
      </c>
      <c r="AU10" s="204">
        <v>3.3</v>
      </c>
      <c r="AV10" s="206">
        <v>3.18</v>
      </c>
      <c r="AW10" s="204">
        <v>5.93</v>
      </c>
      <c r="AX10" s="206"/>
      <c r="AY10" s="206">
        <v>4.08</v>
      </c>
      <c r="AZ10" s="206">
        <v>7</v>
      </c>
      <c r="BA10" s="207">
        <f>SUM(AP10:AZ10)</f>
        <v>36.299999999999997</v>
      </c>
      <c r="BB10" s="72"/>
      <c r="BC10" s="18"/>
      <c r="BD10" s="72"/>
      <c r="BE10" s="202" t="s">
        <v>90</v>
      </c>
      <c r="BF10" s="72"/>
      <c r="BG10" s="203">
        <v>2</v>
      </c>
      <c r="BH10" s="204">
        <v>1.29</v>
      </c>
      <c r="BI10" s="205">
        <v>2.08</v>
      </c>
      <c r="BJ10" s="204">
        <v>3.17</v>
      </c>
      <c r="BK10" s="204">
        <v>4.1500000000000004</v>
      </c>
      <c r="BL10" s="204">
        <v>2.4700000000000002</v>
      </c>
      <c r="BM10" s="206">
        <v>2.81</v>
      </c>
      <c r="BN10" s="206">
        <v>10.9</v>
      </c>
      <c r="BO10" s="206"/>
      <c r="BP10" s="206">
        <v>3.97</v>
      </c>
      <c r="BQ10" s="206">
        <v>7</v>
      </c>
      <c r="BR10" s="207">
        <f>SUM(BK10:BQ10)</f>
        <v>31.3</v>
      </c>
      <c r="BS10" s="72"/>
      <c r="BT10" s="18"/>
    </row>
    <row r="11" spans="2:73" x14ac:dyDescent="0.25">
      <c r="B11" s="19" t="s">
        <v>91</v>
      </c>
      <c r="C11" s="19" t="s">
        <v>92</v>
      </c>
      <c r="D11" s="19" t="s">
        <v>93</v>
      </c>
      <c r="G11" s="18"/>
      <c r="H11" s="72"/>
      <c r="I11" s="84"/>
      <c r="J11" s="84"/>
      <c r="K11" s="84"/>
      <c r="L11" s="84"/>
      <c r="M11" s="84"/>
      <c r="N11" s="84"/>
      <c r="O11" s="84"/>
      <c r="P11" s="84"/>
      <c r="Q11" s="142"/>
      <c r="R11" s="84"/>
      <c r="S11" s="142"/>
      <c r="T11" s="72"/>
      <c r="U11" s="18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18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18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18"/>
    </row>
    <row r="12" spans="2:73" x14ac:dyDescent="0.25">
      <c r="B12" s="20"/>
      <c r="C12" s="20" t="str">
        <f>IF(ISERROR(I12+1)=TRUE,I12,IF(I12="","",MAX(C11:C$15)+1))</f>
        <v/>
      </c>
      <c r="D12" s="20" t="str">
        <f t="shared" ref="D12:D31" si="0">IF(I12="","",IF(ISERROR(I12+1)=TRUE,"",1))</f>
        <v/>
      </c>
      <c r="G12" s="18"/>
      <c r="H12" s="72"/>
      <c r="I12" s="85"/>
      <c r="J12" s="70"/>
      <c r="K12" s="70"/>
      <c r="L12" s="70"/>
      <c r="M12" s="70"/>
      <c r="N12" s="70"/>
      <c r="O12" s="70"/>
      <c r="P12" s="70"/>
      <c r="Q12" s="143"/>
      <c r="R12" s="70"/>
      <c r="S12" s="165"/>
      <c r="T12" s="72"/>
      <c r="U12" s="18"/>
      <c r="V12" s="72"/>
      <c r="W12" s="208" t="s">
        <v>94</v>
      </c>
      <c r="X12" s="72"/>
      <c r="Y12" s="209">
        <f>SUMIFS(Y$18:Y$490,$W$18:$W$490,$W12)</f>
        <v>0</v>
      </c>
      <c r="Z12" s="209">
        <f t="shared" ref="Z12:AI12" si="1">SUMIFS(Z$18:Z$562,$W$18:$W$562,$W12)</f>
        <v>0</v>
      </c>
      <c r="AA12" s="209">
        <f t="shared" si="1"/>
        <v>0</v>
      </c>
      <c r="AB12" s="209">
        <f t="shared" si="1"/>
        <v>0</v>
      </c>
      <c r="AC12" s="209">
        <f t="shared" si="1"/>
        <v>0</v>
      </c>
      <c r="AD12" s="209">
        <f t="shared" si="1"/>
        <v>0</v>
      </c>
      <c r="AE12" s="209">
        <f t="shared" si="1"/>
        <v>0</v>
      </c>
      <c r="AF12" s="209">
        <f t="shared" si="1"/>
        <v>0</v>
      </c>
      <c r="AG12" s="209">
        <f t="shared" si="1"/>
        <v>0</v>
      </c>
      <c r="AH12" s="209">
        <f t="shared" si="1"/>
        <v>0</v>
      </c>
      <c r="AI12" s="209">
        <f t="shared" si="1"/>
        <v>0</v>
      </c>
      <c r="AJ12" s="210">
        <f>SUM(Y12:AI12)</f>
        <v>0</v>
      </c>
      <c r="AK12" s="72"/>
      <c r="AL12" s="18"/>
      <c r="AM12" s="72"/>
      <c r="AN12" s="208" t="s">
        <v>94</v>
      </c>
      <c r="AO12" s="72"/>
      <c r="AP12" s="209">
        <f t="shared" ref="AP12:AZ12" si="2">SUMIFS(AP$18:AP$562,$W$18:$W$562,$W12)</f>
        <v>0</v>
      </c>
      <c r="AQ12" s="209">
        <f t="shared" si="2"/>
        <v>0</v>
      </c>
      <c r="AR12" s="209">
        <f t="shared" si="2"/>
        <v>0</v>
      </c>
      <c r="AS12" s="209">
        <f t="shared" si="2"/>
        <v>0</v>
      </c>
      <c r="AT12" s="209">
        <f t="shared" si="2"/>
        <v>0</v>
      </c>
      <c r="AU12" s="209">
        <f t="shared" si="2"/>
        <v>0</v>
      </c>
      <c r="AV12" s="209">
        <f t="shared" si="2"/>
        <v>0</v>
      </c>
      <c r="AW12" s="209">
        <f t="shared" si="2"/>
        <v>0</v>
      </c>
      <c r="AX12" s="209">
        <f t="shared" si="2"/>
        <v>0</v>
      </c>
      <c r="AY12" s="209">
        <f t="shared" si="2"/>
        <v>0</v>
      </c>
      <c r="AZ12" s="209">
        <f t="shared" si="2"/>
        <v>0</v>
      </c>
      <c r="BA12" s="210">
        <f>SUM(AP12:AZ12)</f>
        <v>0</v>
      </c>
      <c r="BB12" s="72"/>
      <c r="BC12" s="18"/>
      <c r="BD12" s="72"/>
      <c r="BE12" s="208" t="s">
        <v>94</v>
      </c>
      <c r="BF12" s="72"/>
      <c r="BG12" s="209">
        <f t="shared" ref="BG12:BQ12" si="3">SUMIFS(BG$18:BG$562,$W$18:$W$562,$W12)</f>
        <v>0</v>
      </c>
      <c r="BH12" s="209">
        <f t="shared" si="3"/>
        <v>0</v>
      </c>
      <c r="BI12" s="209">
        <f t="shared" si="3"/>
        <v>0</v>
      </c>
      <c r="BJ12" s="209">
        <f t="shared" si="3"/>
        <v>0</v>
      </c>
      <c r="BK12" s="209">
        <f t="shared" si="3"/>
        <v>0</v>
      </c>
      <c r="BL12" s="209">
        <f t="shared" si="3"/>
        <v>0</v>
      </c>
      <c r="BM12" s="209">
        <f t="shared" si="3"/>
        <v>0</v>
      </c>
      <c r="BN12" s="209">
        <f t="shared" si="3"/>
        <v>0</v>
      </c>
      <c r="BO12" s="209">
        <f t="shared" si="3"/>
        <v>0</v>
      </c>
      <c r="BP12" s="209">
        <f t="shared" si="3"/>
        <v>0</v>
      </c>
      <c r="BQ12" s="209">
        <f t="shared" si="3"/>
        <v>0</v>
      </c>
      <c r="BR12" s="210">
        <f>SUM(BG12:BQ12)</f>
        <v>0</v>
      </c>
      <c r="BS12" s="72"/>
      <c r="BT12" s="18"/>
      <c r="BU12" s="23"/>
    </row>
    <row r="13" spans="2:73" customFormat="1" x14ac:dyDescent="0.25">
      <c r="B13" s="24"/>
      <c r="C13" s="20" t="str">
        <f>IF(ISERROR(I13+1)=TRUE,I13,IF(I13="","",MAX(C12:C$15)+1))</f>
        <v/>
      </c>
      <c r="D13" s="24" t="str">
        <f t="shared" si="0"/>
        <v/>
      </c>
      <c r="H13" s="3"/>
      <c r="I13" s="72"/>
      <c r="J13" s="72"/>
      <c r="K13" s="72"/>
      <c r="L13" s="72"/>
      <c r="M13" s="72"/>
      <c r="N13" s="72"/>
      <c r="O13" s="72"/>
      <c r="P13" s="72"/>
      <c r="Q13" s="138"/>
      <c r="R13" s="72"/>
      <c r="S13" s="138"/>
      <c r="T13" s="3"/>
      <c r="V13" s="3"/>
      <c r="W13" s="3"/>
      <c r="X13" s="3"/>
      <c r="Y13" s="3"/>
      <c r="Z13" s="3"/>
      <c r="AA13" s="89"/>
      <c r="AB13" s="3"/>
      <c r="AC13" s="8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2:73" customFormat="1" x14ac:dyDescent="0.25">
      <c r="B14" s="24"/>
      <c r="C14" s="20" t="str">
        <f>IF(ISERROR(I14+1)=TRUE,I14,IF(I14="","",MAX(C13:C$15)+1))</f>
        <v>1. | PERFORACION</v>
      </c>
      <c r="D14" s="24" t="str">
        <f t="shared" si="0"/>
        <v/>
      </c>
      <c r="G14" s="25"/>
      <c r="H14" s="25"/>
      <c r="I14" s="26" t="s">
        <v>95</v>
      </c>
      <c r="J14" s="27"/>
      <c r="K14" s="27"/>
      <c r="L14" s="27"/>
      <c r="M14" s="27"/>
      <c r="N14" s="27"/>
      <c r="O14" s="27"/>
      <c r="P14" s="27"/>
      <c r="Q14" s="144"/>
      <c r="R14" s="27"/>
      <c r="S14" s="144"/>
      <c r="T14" s="26"/>
      <c r="U14" s="25"/>
      <c r="V14" s="3"/>
      <c r="W14" s="3"/>
      <c r="X14" s="3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2:73" customFormat="1" x14ac:dyDescent="0.25">
      <c r="B15" s="24"/>
      <c r="C15" s="20" t="str">
        <f>IF(ISERROR(I15+1)=TRUE,I15,IF(I15="","",MAX(C14:C$15)+1))</f>
        <v/>
      </c>
      <c r="D15" s="24" t="str">
        <f t="shared" si="0"/>
        <v/>
      </c>
      <c r="G15" s="25"/>
      <c r="H15" s="3"/>
      <c r="I15" s="72" t="s">
        <v>96</v>
      </c>
      <c r="J15" s="72"/>
      <c r="K15" s="72"/>
      <c r="L15" s="72"/>
      <c r="M15" s="72"/>
      <c r="N15" s="72"/>
      <c r="O15" s="72"/>
      <c r="P15" s="72"/>
      <c r="Q15" s="138"/>
      <c r="R15" s="72"/>
      <c r="S15" s="138"/>
      <c r="T15" s="3"/>
      <c r="U15" s="25"/>
      <c r="V15" s="3"/>
      <c r="W15" s="3"/>
      <c r="X15" s="3"/>
      <c r="Y15" s="3"/>
      <c r="Z15" s="3"/>
      <c r="AA15" s="89"/>
      <c r="AB15" s="3"/>
      <c r="AC15" s="89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89"/>
      <c r="AS15" s="3"/>
      <c r="AT15" s="89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89"/>
      <c r="BJ15" s="3"/>
      <c r="BK15" s="89"/>
      <c r="BL15" s="3"/>
      <c r="BM15" s="3"/>
      <c r="BN15" s="3"/>
      <c r="BO15" s="3"/>
      <c r="BP15" s="3"/>
      <c r="BQ15" s="3"/>
      <c r="BR15" s="3"/>
      <c r="BS15" s="3"/>
    </row>
    <row r="16" spans="2:73" x14ac:dyDescent="0.25">
      <c r="B16" s="20"/>
      <c r="C16" s="20" t="str">
        <f>IF(ISERROR(I16+1)=TRUE,I16,IF(I16="","",MAX(C$15:C15)+1))</f>
        <v>1.1 | TARIFAS DE PERFORACIÓN</v>
      </c>
      <c r="D16" s="20" t="str">
        <f t="shared" si="0"/>
        <v/>
      </c>
      <c r="E16"/>
      <c r="G16" s="25"/>
      <c r="H16" s="72"/>
      <c r="I16" s="26" t="s">
        <v>97</v>
      </c>
      <c r="J16" s="27"/>
      <c r="K16" s="27"/>
      <c r="L16" s="27"/>
      <c r="M16" s="27"/>
      <c r="N16" s="27"/>
      <c r="O16" s="27"/>
      <c r="P16" s="27"/>
      <c r="Q16" s="144"/>
      <c r="R16" s="27"/>
      <c r="S16" s="144"/>
      <c r="U16" s="25"/>
      <c r="V16" s="72"/>
      <c r="W16" s="26" t="str">
        <f>W$3</f>
        <v>POZO | WOOLIS 1 EXP | CANTIDADES Y MONTOS</v>
      </c>
      <c r="X16" s="26"/>
      <c r="Y16" s="26"/>
      <c r="Z16" s="26"/>
      <c r="AA16" s="212"/>
      <c r="AB16" s="26"/>
      <c r="AC16" s="212"/>
      <c r="AD16" s="26"/>
      <c r="AE16" s="26"/>
      <c r="AF16" s="26"/>
      <c r="AG16" s="26"/>
      <c r="AH16" s="26"/>
      <c r="AI16" s="26"/>
      <c r="AJ16" s="26"/>
      <c r="AL16" s="25"/>
      <c r="AN16" s="26" t="str">
        <f>AN$3</f>
        <v>POZO | WOOLIS 2 EXP | CANTIDADES Y MONTOS</v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C16" s="25"/>
      <c r="BE16" s="26" t="str">
        <f>BE$3</f>
        <v>POZO | TOJOL 1 EXP | CANTIDADES Y MONTOS</v>
      </c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T16" s="25"/>
    </row>
    <row r="17" spans="2:72" x14ac:dyDescent="0.25">
      <c r="B17" s="20"/>
      <c r="C17" s="20" t="str">
        <f>IF(ISERROR(I17+1)=TRUE,I17,IF(I17="","",MAX(C$15:C16)+1))</f>
        <v/>
      </c>
      <c r="D17" s="20" t="str">
        <f t="shared" si="0"/>
        <v/>
      </c>
      <c r="E17"/>
      <c r="G17" s="25"/>
      <c r="H17" s="72"/>
      <c r="I17" s="13" t="s">
        <v>96</v>
      </c>
      <c r="T17" s="72"/>
      <c r="U17" s="25"/>
      <c r="V17" s="72"/>
      <c r="AL17" s="25"/>
      <c r="BC17" s="25"/>
      <c r="BT17" s="25"/>
    </row>
    <row r="18" spans="2:72" outlineLevel="1" x14ac:dyDescent="0.25">
      <c r="B18" s="20"/>
      <c r="C18" s="20">
        <f>IF(ISERROR(I18+1)=TRUE,I18,IF(I18="","",MAX(C$15:C17)+1))</f>
        <v>1</v>
      </c>
      <c r="D18" s="20">
        <f t="shared" si="0"/>
        <v>1</v>
      </c>
      <c r="E18"/>
      <c r="G18" s="25"/>
      <c r="H18" s="72"/>
      <c r="I18" s="28">
        <v>1</v>
      </c>
      <c r="J18" s="274" t="s">
        <v>98</v>
      </c>
      <c r="K18" s="30"/>
      <c r="L18" s="30"/>
      <c r="M18" s="30"/>
      <c r="N18" s="30"/>
      <c r="O18" s="31"/>
      <c r="P18" s="28" t="s">
        <v>99</v>
      </c>
      <c r="Q18" s="32"/>
      <c r="R18" s="34" t="s">
        <v>100</v>
      </c>
      <c r="S18" s="33"/>
      <c r="T18" s="72"/>
      <c r="U18" s="25"/>
      <c r="V18" s="86"/>
      <c r="W18" s="221"/>
      <c r="Y18" s="222"/>
      <c r="Z18" s="223">
        <f>Z9</f>
        <v>200</v>
      </c>
      <c r="AA18" s="224"/>
      <c r="AB18" s="225"/>
      <c r="AC18" s="224"/>
      <c r="AD18" s="225"/>
      <c r="AE18" s="225"/>
      <c r="AF18" s="225"/>
      <c r="AG18" s="225"/>
      <c r="AH18" s="225"/>
      <c r="AI18" s="225"/>
      <c r="AJ18" s="218">
        <f t="shared" ref="AJ18:AJ33" si="4">SUM(Y18:AI18)*$Q18</f>
        <v>0</v>
      </c>
      <c r="AL18" s="25"/>
      <c r="AN18" s="221"/>
      <c r="AP18" s="222"/>
      <c r="AQ18" s="223">
        <f>AQ9</f>
        <v>200</v>
      </c>
      <c r="AR18" s="224"/>
      <c r="AS18" s="225"/>
      <c r="AT18" s="224"/>
      <c r="AU18" s="225"/>
      <c r="AV18" s="225"/>
      <c r="AW18" s="225"/>
      <c r="AX18" s="225"/>
      <c r="AY18" s="225"/>
      <c r="AZ18" s="225"/>
      <c r="BA18" s="218">
        <f t="shared" ref="BA18:BA33" si="5">SUM(AP18:AZ18)*$Q18</f>
        <v>0</v>
      </c>
      <c r="BC18" s="25"/>
      <c r="BE18" s="221"/>
      <c r="BG18" s="222"/>
      <c r="BH18" s="223">
        <f>BH9</f>
        <v>200</v>
      </c>
      <c r="BI18" s="225"/>
      <c r="BJ18" s="225"/>
      <c r="BK18" s="225"/>
      <c r="BL18" s="225"/>
      <c r="BM18" s="225"/>
      <c r="BN18" s="225"/>
      <c r="BO18" s="225"/>
      <c r="BP18" s="225"/>
      <c r="BQ18" s="225"/>
      <c r="BR18" s="218">
        <f t="shared" ref="BR18:BR33" si="6">SUM(BG18:BQ18)*$Q18</f>
        <v>0</v>
      </c>
      <c r="BT18" s="25"/>
    </row>
    <row r="19" spans="2:72" outlineLevel="1" x14ac:dyDescent="0.25">
      <c r="B19" s="20"/>
      <c r="C19" s="20">
        <f>IF(ISERROR(I19+1)=TRUE,I19,IF(I19="","",MAX(C$15:C18)+1))</f>
        <v>2</v>
      </c>
      <c r="D19" s="20">
        <f t="shared" si="0"/>
        <v>1</v>
      </c>
      <c r="E19"/>
      <c r="G19" s="25"/>
      <c r="H19" s="72"/>
      <c r="I19" s="28">
        <f t="shared" ref="I19:I33" si="7">+I18+1</f>
        <v>2</v>
      </c>
      <c r="J19" s="274" t="s">
        <v>101</v>
      </c>
      <c r="K19" s="30"/>
      <c r="L19" s="30"/>
      <c r="M19" s="30"/>
      <c r="N19" s="30"/>
      <c r="O19" s="31"/>
      <c r="P19" s="28" t="s">
        <v>99</v>
      </c>
      <c r="Q19" s="32"/>
      <c r="R19" s="34" t="s">
        <v>100</v>
      </c>
      <c r="S19" s="33"/>
      <c r="T19" s="72"/>
      <c r="U19" s="25"/>
      <c r="V19" s="86"/>
      <c r="W19" s="221"/>
      <c r="Y19" s="222"/>
      <c r="Z19" s="223"/>
      <c r="AA19" s="224"/>
      <c r="AB19" s="223"/>
      <c r="AC19" s="224"/>
      <c r="AD19" s="225"/>
      <c r="AE19" s="225"/>
      <c r="AF19" s="225"/>
      <c r="AG19" s="225"/>
      <c r="AH19" s="225"/>
      <c r="AI19" s="225"/>
      <c r="AJ19" s="218">
        <f t="shared" si="4"/>
        <v>0</v>
      </c>
      <c r="AL19" s="25"/>
      <c r="AN19" s="221"/>
      <c r="AP19" s="222"/>
      <c r="AQ19" s="223"/>
      <c r="AR19" s="224"/>
      <c r="AS19" s="223"/>
      <c r="AT19" s="224"/>
      <c r="AU19" s="225"/>
      <c r="AV19" s="225"/>
      <c r="AW19" s="225"/>
      <c r="AX19" s="225"/>
      <c r="AY19" s="225"/>
      <c r="AZ19" s="225"/>
      <c r="BA19" s="218">
        <f t="shared" si="5"/>
        <v>0</v>
      </c>
      <c r="BC19" s="25"/>
      <c r="BE19" s="221"/>
      <c r="BG19" s="222"/>
      <c r="BH19" s="225"/>
      <c r="BI19" s="225"/>
      <c r="BJ19" s="223"/>
      <c r="BK19" s="225"/>
      <c r="BL19" s="225"/>
      <c r="BM19" s="225"/>
      <c r="BN19" s="225"/>
      <c r="BO19" s="225"/>
      <c r="BP19" s="225"/>
      <c r="BQ19" s="225"/>
      <c r="BR19" s="218">
        <f t="shared" si="6"/>
        <v>0</v>
      </c>
      <c r="BT19" s="25"/>
    </row>
    <row r="20" spans="2:72" outlineLevel="1" x14ac:dyDescent="0.25">
      <c r="B20" s="20"/>
      <c r="C20" s="20">
        <f>IF(ISERROR(I20+1)=TRUE,I20,IF(I20="","",MAX(C$15:C19)+1))</f>
        <v>3</v>
      </c>
      <c r="D20" s="20">
        <f t="shared" si="0"/>
        <v>1</v>
      </c>
      <c r="E20"/>
      <c r="G20" s="25"/>
      <c r="H20" s="72"/>
      <c r="I20" s="28">
        <f t="shared" si="7"/>
        <v>3</v>
      </c>
      <c r="J20" s="274" t="s">
        <v>102</v>
      </c>
      <c r="K20" s="30"/>
      <c r="L20" s="30"/>
      <c r="M20" s="30"/>
      <c r="N20" s="30"/>
      <c r="O20" s="31"/>
      <c r="P20" s="28" t="s">
        <v>99</v>
      </c>
      <c r="Q20" s="32"/>
      <c r="R20" s="34" t="s">
        <v>100</v>
      </c>
      <c r="S20" s="33"/>
      <c r="T20" s="72"/>
      <c r="U20" s="25"/>
      <c r="V20" s="86"/>
      <c r="W20" s="221"/>
      <c r="Y20" s="222"/>
      <c r="Z20" s="225"/>
      <c r="AA20" s="224"/>
      <c r="AB20" s="225"/>
      <c r="AC20" s="224"/>
      <c r="AD20" s="225"/>
      <c r="AE20" s="225"/>
      <c r="AF20" s="225"/>
      <c r="AG20" s="225"/>
      <c r="AH20" s="225"/>
      <c r="AI20" s="225"/>
      <c r="AJ20" s="218">
        <f t="shared" si="4"/>
        <v>0</v>
      </c>
      <c r="AL20" s="25"/>
      <c r="AN20" s="221"/>
      <c r="AP20" s="222"/>
      <c r="AQ20" s="225"/>
      <c r="AR20" s="224"/>
      <c r="AS20" s="225"/>
      <c r="AT20" s="224"/>
      <c r="AU20" s="225"/>
      <c r="AV20" s="225"/>
      <c r="AW20" s="225"/>
      <c r="AX20" s="225"/>
      <c r="AY20" s="225"/>
      <c r="AZ20" s="225"/>
      <c r="BA20" s="218">
        <f t="shared" si="5"/>
        <v>0</v>
      </c>
      <c r="BC20" s="25"/>
      <c r="BE20" s="221"/>
      <c r="BG20" s="222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18">
        <f t="shared" si="6"/>
        <v>0</v>
      </c>
      <c r="BT20" s="25"/>
    </row>
    <row r="21" spans="2:72" outlineLevel="1" x14ac:dyDescent="0.25">
      <c r="B21" s="20"/>
      <c r="C21" s="20">
        <f>IF(ISERROR(I21+1)=TRUE,I21,IF(I21="","",MAX(C$15:C20)+1))</f>
        <v>4</v>
      </c>
      <c r="D21" s="20">
        <f t="shared" si="0"/>
        <v>1</v>
      </c>
      <c r="E21"/>
      <c r="G21" s="25"/>
      <c r="H21" s="72"/>
      <c r="I21" s="28">
        <f t="shared" si="7"/>
        <v>4</v>
      </c>
      <c r="J21" s="274" t="s">
        <v>103</v>
      </c>
      <c r="K21" s="30"/>
      <c r="L21" s="30"/>
      <c r="M21" s="30"/>
      <c r="N21" s="30"/>
      <c r="O21" s="31"/>
      <c r="P21" s="28" t="s">
        <v>99</v>
      </c>
      <c r="Q21" s="32"/>
      <c r="R21" s="34" t="s">
        <v>100</v>
      </c>
      <c r="S21" s="33"/>
      <c r="T21" s="72"/>
      <c r="U21" s="25"/>
      <c r="V21" s="86"/>
      <c r="W21" s="221"/>
      <c r="Y21" s="222"/>
      <c r="Z21" s="225"/>
      <c r="AA21" s="224"/>
      <c r="AB21" s="223">
        <f>AB9</f>
        <v>350</v>
      </c>
      <c r="AC21" s="224"/>
      <c r="AD21" s="223"/>
      <c r="AE21" s="225"/>
      <c r="AF21" s="225"/>
      <c r="AG21" s="225"/>
      <c r="AH21" s="225"/>
      <c r="AI21" s="225"/>
      <c r="AJ21" s="218">
        <f t="shared" si="4"/>
        <v>0</v>
      </c>
      <c r="AL21" s="25"/>
      <c r="AN21" s="221"/>
      <c r="AP21" s="222"/>
      <c r="AQ21" s="225"/>
      <c r="AR21" s="224"/>
      <c r="AS21" s="223">
        <f>AS9</f>
        <v>350</v>
      </c>
      <c r="AT21" s="224"/>
      <c r="AU21" s="223"/>
      <c r="AV21" s="225"/>
      <c r="AW21" s="225"/>
      <c r="AX21" s="225"/>
      <c r="AY21" s="225"/>
      <c r="AZ21" s="225"/>
      <c r="BA21" s="218">
        <f t="shared" si="5"/>
        <v>0</v>
      </c>
      <c r="BC21" s="25"/>
      <c r="BE21" s="221"/>
      <c r="BG21" s="222"/>
      <c r="BH21" s="225"/>
      <c r="BI21" s="225"/>
      <c r="BJ21" s="23">
        <f>BJ9</f>
        <v>350</v>
      </c>
      <c r="BK21" s="225"/>
      <c r="BL21" s="223"/>
      <c r="BM21" s="225"/>
      <c r="BN21" s="225"/>
      <c r="BO21" s="225"/>
      <c r="BP21" s="225"/>
      <c r="BQ21" s="225"/>
      <c r="BR21" s="218">
        <f t="shared" si="6"/>
        <v>0</v>
      </c>
      <c r="BT21" s="25"/>
    </row>
    <row r="22" spans="2:72" outlineLevel="1" x14ac:dyDescent="0.25">
      <c r="B22" s="20"/>
      <c r="C22" s="20">
        <f>IF(ISERROR(I22+1)=TRUE,I22,IF(I22="","",MAX(C$15:C21)+1))</f>
        <v>5</v>
      </c>
      <c r="D22" s="20">
        <f t="shared" si="0"/>
        <v>1</v>
      </c>
      <c r="E22"/>
      <c r="G22" s="25"/>
      <c r="H22" s="72"/>
      <c r="I22" s="28">
        <f t="shared" si="7"/>
        <v>5</v>
      </c>
      <c r="J22" s="274" t="s">
        <v>104</v>
      </c>
      <c r="K22" s="30"/>
      <c r="L22" s="30"/>
      <c r="M22" s="30"/>
      <c r="N22" s="30"/>
      <c r="O22" s="31"/>
      <c r="P22" s="28" t="s">
        <v>99</v>
      </c>
      <c r="Q22" s="32"/>
      <c r="R22" s="34" t="s">
        <v>100</v>
      </c>
      <c r="S22" s="33"/>
      <c r="T22" s="72"/>
      <c r="U22" s="25"/>
      <c r="V22" s="86"/>
      <c r="W22" s="221"/>
      <c r="Y22" s="222"/>
      <c r="Z22" s="225"/>
      <c r="AA22" s="224"/>
      <c r="AB22" s="223"/>
      <c r="AC22" s="224"/>
      <c r="AD22" s="223"/>
      <c r="AE22" s="225"/>
      <c r="AF22" s="225"/>
      <c r="AG22" s="225"/>
      <c r="AH22" s="225"/>
      <c r="AI22" s="225"/>
      <c r="AJ22" s="218">
        <f t="shared" si="4"/>
        <v>0</v>
      </c>
      <c r="AL22" s="25"/>
      <c r="AN22" s="221"/>
      <c r="AP22" s="222"/>
      <c r="AQ22" s="225"/>
      <c r="AR22" s="224"/>
      <c r="AS22" s="223"/>
      <c r="AT22" s="224"/>
      <c r="AU22" s="223"/>
      <c r="AV22" s="225"/>
      <c r="AW22" s="225"/>
      <c r="AX22" s="225"/>
      <c r="AY22" s="225"/>
      <c r="AZ22" s="225"/>
      <c r="BA22" s="218">
        <f t="shared" si="5"/>
        <v>0</v>
      </c>
      <c r="BC22" s="25"/>
      <c r="BE22" s="221"/>
      <c r="BG22" s="222"/>
      <c r="BH22" s="225"/>
      <c r="BI22" s="225"/>
      <c r="BJ22" s="223"/>
      <c r="BK22" s="225"/>
      <c r="BL22" s="223"/>
      <c r="BM22" s="225"/>
      <c r="BN22" s="225"/>
      <c r="BO22" s="225"/>
      <c r="BP22" s="225"/>
      <c r="BQ22" s="225"/>
      <c r="BR22" s="218">
        <f t="shared" si="6"/>
        <v>0</v>
      </c>
      <c r="BT22" s="25"/>
    </row>
    <row r="23" spans="2:72" outlineLevel="1" x14ac:dyDescent="0.25">
      <c r="B23" s="20"/>
      <c r="C23" s="20">
        <f>IF(ISERROR(I23+1)=TRUE,I23,IF(I23="","",MAX(C$15:C22)+1))</f>
        <v>6</v>
      </c>
      <c r="D23" s="20">
        <f t="shared" si="0"/>
        <v>1</v>
      </c>
      <c r="E23"/>
      <c r="G23" s="25"/>
      <c r="H23" s="72"/>
      <c r="I23" s="28">
        <f t="shared" si="7"/>
        <v>6</v>
      </c>
      <c r="J23" s="274" t="s">
        <v>105</v>
      </c>
      <c r="K23" s="30"/>
      <c r="L23" s="30"/>
      <c r="M23" s="30"/>
      <c r="N23" s="30"/>
      <c r="O23" s="31"/>
      <c r="P23" s="28" t="s">
        <v>99</v>
      </c>
      <c r="Q23" s="32"/>
      <c r="R23" s="34" t="s">
        <v>100</v>
      </c>
      <c r="S23" s="33"/>
      <c r="T23" s="72"/>
      <c r="U23" s="25"/>
      <c r="V23" s="86"/>
      <c r="W23" s="221"/>
      <c r="Y23" s="222"/>
      <c r="Z23" s="225"/>
      <c r="AA23" s="224"/>
      <c r="AB23" s="225"/>
      <c r="AC23" s="224"/>
      <c r="AD23" s="225"/>
      <c r="AE23" s="225"/>
      <c r="AF23" s="225"/>
      <c r="AG23" s="225"/>
      <c r="AH23" s="225"/>
      <c r="AI23" s="225"/>
      <c r="AJ23" s="218">
        <f t="shared" si="4"/>
        <v>0</v>
      </c>
      <c r="AL23" s="25"/>
      <c r="AN23" s="221"/>
      <c r="AP23" s="222"/>
      <c r="AQ23" s="225"/>
      <c r="AR23" s="224"/>
      <c r="AS23" s="225"/>
      <c r="AT23" s="224"/>
      <c r="AU23" s="225"/>
      <c r="AV23" s="225"/>
      <c r="AW23" s="225"/>
      <c r="AX23" s="225"/>
      <c r="AY23" s="225"/>
      <c r="AZ23" s="225"/>
      <c r="BA23" s="218">
        <f t="shared" si="5"/>
        <v>0</v>
      </c>
      <c r="BC23" s="25"/>
      <c r="BE23" s="221"/>
      <c r="BG23" s="222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18">
        <f t="shared" si="6"/>
        <v>0</v>
      </c>
      <c r="BT23" s="25"/>
    </row>
    <row r="24" spans="2:72" outlineLevel="1" x14ac:dyDescent="0.25">
      <c r="B24" s="20"/>
      <c r="C24" s="20">
        <f>IF(ISERROR(I24+1)=TRUE,I24,IF(I24="","",MAX(C$15:C23)+1))</f>
        <v>7</v>
      </c>
      <c r="D24" s="20">
        <f t="shared" si="0"/>
        <v>1</v>
      </c>
      <c r="E24"/>
      <c r="G24" s="25"/>
      <c r="H24" s="72"/>
      <c r="I24" s="28">
        <f t="shared" si="7"/>
        <v>7</v>
      </c>
      <c r="J24" s="274" t="s">
        <v>106</v>
      </c>
      <c r="K24" s="30"/>
      <c r="L24" s="30"/>
      <c r="M24" s="30"/>
      <c r="N24" s="30"/>
      <c r="O24" s="31"/>
      <c r="P24" s="28" t="s">
        <v>99</v>
      </c>
      <c r="Q24" s="32"/>
      <c r="R24" s="34" t="s">
        <v>100</v>
      </c>
      <c r="S24" s="33"/>
      <c r="T24" s="72"/>
      <c r="U24" s="25"/>
      <c r="V24" s="86"/>
      <c r="W24" s="221"/>
      <c r="Y24" s="222"/>
      <c r="Z24" s="225"/>
      <c r="AA24" s="224"/>
      <c r="AB24" s="225"/>
      <c r="AC24" s="224"/>
      <c r="AD24" s="225"/>
      <c r="AE24" s="225"/>
      <c r="AF24" s="225"/>
      <c r="AG24" s="225"/>
      <c r="AH24" s="225"/>
      <c r="AI24" s="225"/>
      <c r="AJ24" s="218">
        <f t="shared" si="4"/>
        <v>0</v>
      </c>
      <c r="AL24" s="25"/>
      <c r="AN24" s="221"/>
      <c r="AP24" s="222"/>
      <c r="AQ24" s="225"/>
      <c r="AR24" s="224"/>
      <c r="AS24" s="225"/>
      <c r="AT24" s="224"/>
      <c r="AU24" s="225"/>
      <c r="AV24" s="225"/>
      <c r="AW24" s="225"/>
      <c r="AX24" s="225"/>
      <c r="AY24" s="225"/>
      <c r="AZ24" s="225"/>
      <c r="BA24" s="218">
        <f t="shared" si="5"/>
        <v>0</v>
      </c>
      <c r="BC24" s="25"/>
      <c r="BE24" s="221"/>
      <c r="BG24" s="222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18">
        <f t="shared" si="6"/>
        <v>0</v>
      </c>
      <c r="BT24" s="25"/>
    </row>
    <row r="25" spans="2:72" outlineLevel="1" x14ac:dyDescent="0.25">
      <c r="B25" s="20"/>
      <c r="C25" s="20">
        <f>IF(ISERROR(I25+1)=TRUE,I25,IF(I25="","",MAX(C$15:C24)+1))</f>
        <v>8</v>
      </c>
      <c r="D25" s="20">
        <f t="shared" si="0"/>
        <v>1</v>
      </c>
      <c r="E25"/>
      <c r="G25" s="25"/>
      <c r="H25" s="72"/>
      <c r="I25" s="28">
        <f t="shared" si="7"/>
        <v>8</v>
      </c>
      <c r="J25" s="274" t="s">
        <v>107</v>
      </c>
      <c r="K25" s="30"/>
      <c r="L25" s="30"/>
      <c r="M25" s="30"/>
      <c r="N25" s="30"/>
      <c r="O25" s="31"/>
      <c r="P25" s="28" t="s">
        <v>99</v>
      </c>
      <c r="Q25" s="32"/>
      <c r="R25" s="34" t="s">
        <v>100</v>
      </c>
      <c r="S25" s="33"/>
      <c r="T25" s="72"/>
      <c r="U25" s="25"/>
      <c r="V25" s="86"/>
      <c r="W25" s="221"/>
      <c r="Y25" s="222"/>
      <c r="Z25" s="225"/>
      <c r="AA25" s="224"/>
      <c r="AB25" s="225"/>
      <c r="AC25" s="224"/>
      <c r="AD25" s="223">
        <f>AD9</f>
        <v>587</v>
      </c>
      <c r="AE25" s="225"/>
      <c r="AF25" s="223"/>
      <c r="AG25" s="225"/>
      <c r="AH25" s="225"/>
      <c r="AI25" s="225"/>
      <c r="AJ25" s="218">
        <f t="shared" si="4"/>
        <v>0</v>
      </c>
      <c r="AL25" s="25"/>
      <c r="AN25" s="221"/>
      <c r="AP25" s="222"/>
      <c r="AQ25" s="225"/>
      <c r="AR25" s="224"/>
      <c r="AS25" s="225"/>
      <c r="AT25" s="224"/>
      <c r="AU25" s="223">
        <f>AU9</f>
        <v>540</v>
      </c>
      <c r="AV25" s="225"/>
      <c r="AW25" s="223"/>
      <c r="AX25" s="225"/>
      <c r="AY25" s="225"/>
      <c r="AZ25" s="225"/>
      <c r="BA25" s="218">
        <f t="shared" si="5"/>
        <v>0</v>
      </c>
      <c r="BC25" s="25"/>
      <c r="BE25" s="221"/>
      <c r="BG25" s="222"/>
      <c r="BH25" s="225"/>
      <c r="BI25" s="225"/>
      <c r="BJ25" s="225"/>
      <c r="BK25" s="225"/>
      <c r="BL25" s="223">
        <f>BL9</f>
        <v>271</v>
      </c>
      <c r="BM25" s="225"/>
      <c r="BN25" s="223"/>
      <c r="BO25" s="225"/>
      <c r="BP25" s="225"/>
      <c r="BQ25" s="225"/>
      <c r="BR25" s="218">
        <f t="shared" si="6"/>
        <v>0</v>
      </c>
      <c r="BT25" s="25"/>
    </row>
    <row r="26" spans="2:72" outlineLevel="1" x14ac:dyDescent="0.25">
      <c r="B26" s="20"/>
      <c r="C26" s="20">
        <f>IF(ISERROR(I26+1)=TRUE,I26,IF(I26="","",MAX(C$15:C25)+1))</f>
        <v>9</v>
      </c>
      <c r="D26" s="20">
        <f t="shared" si="0"/>
        <v>1</v>
      </c>
      <c r="E26"/>
      <c r="G26" s="25"/>
      <c r="H26" s="72"/>
      <c r="I26" s="28">
        <f t="shared" si="7"/>
        <v>9</v>
      </c>
      <c r="J26" s="274" t="s">
        <v>108</v>
      </c>
      <c r="K26" s="30"/>
      <c r="L26" s="30"/>
      <c r="M26" s="30"/>
      <c r="N26" s="30"/>
      <c r="O26" s="31"/>
      <c r="P26" s="28" t="s">
        <v>99</v>
      </c>
      <c r="Q26" s="32"/>
      <c r="R26" s="34" t="s">
        <v>100</v>
      </c>
      <c r="S26" s="33"/>
      <c r="T26" s="72"/>
      <c r="U26" s="25"/>
      <c r="V26" s="86"/>
      <c r="W26" s="221"/>
      <c r="Y26" s="222"/>
      <c r="Z26" s="225"/>
      <c r="AA26" s="224"/>
      <c r="AB26" s="225"/>
      <c r="AC26" s="224"/>
      <c r="AD26" s="225"/>
      <c r="AE26" s="223"/>
      <c r="AF26" s="225"/>
      <c r="AG26" s="225"/>
      <c r="AH26" s="225"/>
      <c r="AI26" s="223"/>
      <c r="AJ26" s="218">
        <f t="shared" si="4"/>
        <v>0</v>
      </c>
      <c r="AL26" s="25"/>
      <c r="AN26" s="221"/>
      <c r="AP26" s="222"/>
      <c r="AQ26" s="225"/>
      <c r="AR26" s="224"/>
      <c r="AS26" s="225"/>
      <c r="AT26" s="224"/>
      <c r="AU26" s="225"/>
      <c r="AV26" s="223"/>
      <c r="AW26" s="225"/>
      <c r="AX26" s="225"/>
      <c r="AY26" s="225"/>
      <c r="AZ26" s="223"/>
      <c r="BA26" s="218">
        <f t="shared" si="5"/>
        <v>0</v>
      </c>
      <c r="BC26" s="25"/>
      <c r="BE26" s="221"/>
      <c r="BG26" s="222"/>
      <c r="BH26" s="225"/>
      <c r="BI26" s="225"/>
      <c r="BJ26" s="225"/>
      <c r="BK26" s="225"/>
      <c r="BL26" s="225"/>
      <c r="BM26" s="225"/>
      <c r="BN26" s="225"/>
      <c r="BO26" s="223"/>
      <c r="BP26" s="223"/>
      <c r="BQ26" s="225"/>
      <c r="BR26" s="218">
        <f t="shared" si="6"/>
        <v>0</v>
      </c>
      <c r="BT26" s="25"/>
    </row>
    <row r="27" spans="2:72" outlineLevel="1" x14ac:dyDescent="0.25">
      <c r="B27" s="20"/>
      <c r="C27" s="20">
        <f>IF(ISERROR(I27+1)=TRUE,I27,IF(I27="","",MAX(C$15:C26)+1))</f>
        <v>10</v>
      </c>
      <c r="D27" s="20">
        <f t="shared" si="0"/>
        <v>1</v>
      </c>
      <c r="E27"/>
      <c r="G27" s="25"/>
      <c r="H27" s="72"/>
      <c r="I27" s="28">
        <f t="shared" si="7"/>
        <v>10</v>
      </c>
      <c r="J27" s="274" t="s">
        <v>109</v>
      </c>
      <c r="K27" s="30"/>
      <c r="L27" s="30"/>
      <c r="M27" s="30"/>
      <c r="N27" s="30"/>
      <c r="O27" s="31"/>
      <c r="P27" s="28" t="s">
        <v>99</v>
      </c>
      <c r="Q27" s="32"/>
      <c r="R27" s="34" t="s">
        <v>100</v>
      </c>
      <c r="S27" s="33"/>
      <c r="T27" s="72"/>
      <c r="U27" s="25"/>
      <c r="V27" s="86"/>
      <c r="W27" s="221"/>
      <c r="Y27" s="222"/>
      <c r="Z27" s="225"/>
      <c r="AA27" s="224"/>
      <c r="AB27" s="225"/>
      <c r="AC27" s="224"/>
      <c r="AD27" s="225"/>
      <c r="AE27" s="225"/>
      <c r="AF27" s="225"/>
      <c r="AG27" s="225"/>
      <c r="AH27" s="225"/>
      <c r="AI27" s="225"/>
      <c r="AJ27" s="218">
        <f t="shared" si="4"/>
        <v>0</v>
      </c>
      <c r="AL27" s="25"/>
      <c r="AN27" s="221"/>
      <c r="AP27" s="222"/>
      <c r="AQ27" s="225"/>
      <c r="AR27" s="224"/>
      <c r="AS27" s="225"/>
      <c r="AT27" s="224"/>
      <c r="AU27" s="225"/>
      <c r="AV27" s="225"/>
      <c r="AW27" s="225"/>
      <c r="AX27" s="225"/>
      <c r="AY27" s="225"/>
      <c r="AZ27" s="225"/>
      <c r="BA27" s="218">
        <f t="shared" si="5"/>
        <v>0</v>
      </c>
      <c r="BC27" s="25"/>
      <c r="BE27" s="221"/>
      <c r="BG27" s="222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18">
        <f t="shared" si="6"/>
        <v>0</v>
      </c>
      <c r="BT27" s="25"/>
    </row>
    <row r="28" spans="2:72" outlineLevel="1" x14ac:dyDescent="0.25">
      <c r="B28" s="20"/>
      <c r="C28" s="20">
        <f>IF(ISERROR(I28+1)=TRUE,I28,IF(I28="","",MAX(C$15:C27)+1))</f>
        <v>11</v>
      </c>
      <c r="D28" s="20">
        <f t="shared" si="0"/>
        <v>1</v>
      </c>
      <c r="E28"/>
      <c r="G28" s="25"/>
      <c r="H28" s="72"/>
      <c r="I28" s="28">
        <f t="shared" si="7"/>
        <v>11</v>
      </c>
      <c r="J28" s="274" t="s">
        <v>110</v>
      </c>
      <c r="K28" s="30"/>
      <c r="L28" s="30"/>
      <c r="M28" s="30"/>
      <c r="N28" s="30"/>
      <c r="O28" s="31"/>
      <c r="P28" s="28" t="s">
        <v>99</v>
      </c>
      <c r="Q28" s="32"/>
      <c r="R28" s="34" t="s">
        <v>100</v>
      </c>
      <c r="S28" s="33"/>
      <c r="T28" s="72"/>
      <c r="U28" s="25"/>
      <c r="V28" s="86"/>
      <c r="W28" s="221"/>
      <c r="Y28" s="222"/>
      <c r="Z28" s="225"/>
      <c r="AA28" s="224"/>
      <c r="AB28" s="225"/>
      <c r="AC28" s="224"/>
      <c r="AD28" s="223"/>
      <c r="AE28" s="225"/>
      <c r="AF28" s="223">
        <f>AF9</f>
        <v>211</v>
      </c>
      <c r="AG28" s="225"/>
      <c r="AH28" s="227"/>
      <c r="AI28" s="225"/>
      <c r="AJ28" s="218">
        <f t="shared" si="4"/>
        <v>0</v>
      </c>
      <c r="AL28" s="25"/>
      <c r="AN28" s="221"/>
      <c r="AP28" s="222"/>
      <c r="AQ28" s="225"/>
      <c r="AR28" s="224"/>
      <c r="AS28" s="225"/>
      <c r="AT28" s="224"/>
      <c r="AU28" s="223"/>
      <c r="AV28" s="225"/>
      <c r="AW28" s="223">
        <f>AW9</f>
        <v>324</v>
      </c>
      <c r="AX28" s="225"/>
      <c r="AY28" s="227"/>
      <c r="AZ28" s="225"/>
      <c r="BA28" s="218">
        <f t="shared" si="5"/>
        <v>0</v>
      </c>
      <c r="BC28" s="25"/>
      <c r="BE28" s="221"/>
      <c r="BG28" s="222"/>
      <c r="BH28" s="225"/>
      <c r="BI28" s="225"/>
      <c r="BJ28" s="225"/>
      <c r="BK28" s="225"/>
      <c r="BL28" s="225"/>
      <c r="BM28" s="225"/>
      <c r="BN28" s="223">
        <v>662</v>
      </c>
      <c r="BO28" s="225"/>
      <c r="BP28" s="223"/>
      <c r="BQ28" s="225"/>
      <c r="BR28" s="218">
        <f t="shared" si="6"/>
        <v>0</v>
      </c>
      <c r="BT28" s="25"/>
    </row>
    <row r="29" spans="2:72" outlineLevel="1" x14ac:dyDescent="0.25">
      <c r="B29" s="20"/>
      <c r="C29" s="20">
        <f>IF(ISERROR(I29+1)=TRUE,I29,IF(I29="","",MAX(C$15:C28)+1))</f>
        <v>12</v>
      </c>
      <c r="D29" s="20">
        <f t="shared" si="0"/>
        <v>1</v>
      </c>
      <c r="E29"/>
      <c r="G29" s="25"/>
      <c r="H29" s="72"/>
      <c r="I29" s="28">
        <f t="shared" si="7"/>
        <v>12</v>
      </c>
      <c r="J29" s="274" t="s">
        <v>111</v>
      </c>
      <c r="K29" s="30"/>
      <c r="L29" s="30"/>
      <c r="M29" s="30"/>
      <c r="N29" s="30"/>
      <c r="O29" s="31"/>
      <c r="P29" s="28" t="s">
        <v>99</v>
      </c>
      <c r="Q29" s="32"/>
      <c r="R29" s="34" t="s">
        <v>100</v>
      </c>
      <c r="S29" s="33"/>
      <c r="T29" s="72"/>
      <c r="U29" s="25"/>
      <c r="V29" s="86"/>
      <c r="W29" s="221"/>
      <c r="Y29" s="222"/>
      <c r="Z29" s="225"/>
      <c r="AA29" s="224"/>
      <c r="AB29" s="225"/>
      <c r="AC29" s="224"/>
      <c r="AD29" s="225"/>
      <c r="AE29" s="225"/>
      <c r="AF29" s="225"/>
      <c r="AG29" s="225"/>
      <c r="AH29" s="225"/>
      <c r="AI29" s="225"/>
      <c r="AJ29" s="218">
        <f t="shared" si="4"/>
        <v>0</v>
      </c>
      <c r="AL29" s="25"/>
      <c r="AN29" s="221"/>
      <c r="AP29" s="222"/>
      <c r="AQ29" s="225"/>
      <c r="AR29" s="224"/>
      <c r="AS29" s="225"/>
      <c r="AT29" s="224"/>
      <c r="AU29" s="225"/>
      <c r="AV29" s="225"/>
      <c r="AW29" s="225"/>
      <c r="AX29" s="225"/>
      <c r="AY29" s="225"/>
      <c r="AZ29" s="225"/>
      <c r="BA29" s="218">
        <f t="shared" si="5"/>
        <v>0</v>
      </c>
      <c r="BC29" s="25"/>
      <c r="BE29" s="221"/>
      <c r="BG29" s="222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18">
        <f t="shared" si="6"/>
        <v>0</v>
      </c>
      <c r="BT29" s="25"/>
    </row>
    <row r="30" spans="2:72" outlineLevel="1" x14ac:dyDescent="0.25">
      <c r="B30" s="20"/>
      <c r="C30" s="20">
        <f>IF(ISERROR(I30+1)=TRUE,I30,IF(I30="","",MAX(C$15:C29)+1))</f>
        <v>13</v>
      </c>
      <c r="D30" s="20">
        <f t="shared" si="0"/>
        <v>1</v>
      </c>
      <c r="E30"/>
      <c r="G30" s="25"/>
      <c r="H30" s="72"/>
      <c r="I30" s="28">
        <f t="shared" si="7"/>
        <v>13</v>
      </c>
      <c r="J30" s="274" t="s">
        <v>112</v>
      </c>
      <c r="K30" s="30"/>
      <c r="L30" s="30"/>
      <c r="M30" s="30"/>
      <c r="N30" s="30"/>
      <c r="O30" s="31"/>
      <c r="P30" s="28" t="s">
        <v>99</v>
      </c>
      <c r="Q30" s="32"/>
      <c r="R30" s="34" t="s">
        <v>100</v>
      </c>
      <c r="S30" s="33"/>
      <c r="T30" s="72"/>
      <c r="U30" s="25"/>
      <c r="V30" s="86"/>
      <c r="W30" s="221"/>
      <c r="Y30" s="222"/>
      <c r="Z30" s="225"/>
      <c r="AA30" s="224"/>
      <c r="AB30" s="225"/>
      <c r="AC30" s="224"/>
      <c r="AD30" s="225"/>
      <c r="AE30" s="225"/>
      <c r="AF30" s="225"/>
      <c r="AG30" s="225"/>
      <c r="AH30" s="225"/>
      <c r="AI30" s="225"/>
      <c r="AJ30" s="218">
        <f t="shared" si="4"/>
        <v>0</v>
      </c>
      <c r="AL30" s="25"/>
      <c r="AN30" s="221"/>
      <c r="AP30" s="222"/>
      <c r="AQ30" s="225"/>
      <c r="AR30" s="224"/>
      <c r="AS30" s="225"/>
      <c r="AT30" s="224"/>
      <c r="AU30" s="225"/>
      <c r="AV30" s="225"/>
      <c r="AW30" s="225"/>
      <c r="AX30" s="225"/>
      <c r="AY30" s="225"/>
      <c r="AZ30" s="225"/>
      <c r="BA30" s="218">
        <f t="shared" si="5"/>
        <v>0</v>
      </c>
      <c r="BC30" s="25"/>
      <c r="BE30" s="221"/>
      <c r="BG30" s="222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18">
        <f t="shared" si="6"/>
        <v>0</v>
      </c>
      <c r="BT30" s="25"/>
    </row>
    <row r="31" spans="2:72" outlineLevel="1" x14ac:dyDescent="0.25">
      <c r="B31" s="20"/>
      <c r="C31" s="20">
        <f>IF(ISERROR(I31+1)=TRUE,I31,IF(I31="","",MAX(C$15:C30)+1))</f>
        <v>14</v>
      </c>
      <c r="D31" s="20">
        <f t="shared" si="0"/>
        <v>1</v>
      </c>
      <c r="E31"/>
      <c r="G31" s="25"/>
      <c r="H31" s="72"/>
      <c r="I31" s="28">
        <f t="shared" si="7"/>
        <v>14</v>
      </c>
      <c r="J31" s="274" t="s">
        <v>113</v>
      </c>
      <c r="K31" s="30"/>
      <c r="L31" s="30"/>
      <c r="M31" s="30"/>
      <c r="N31" s="30"/>
      <c r="O31" s="31"/>
      <c r="P31" s="28" t="s">
        <v>99</v>
      </c>
      <c r="Q31" s="32"/>
      <c r="R31" s="34" t="s">
        <v>100</v>
      </c>
      <c r="S31" s="33"/>
      <c r="T31" s="72"/>
      <c r="U31" s="25"/>
      <c r="V31" s="86"/>
      <c r="W31" s="221"/>
      <c r="Y31" s="222"/>
      <c r="Z31" s="225"/>
      <c r="AA31" s="224"/>
      <c r="AB31" s="225"/>
      <c r="AC31" s="224"/>
      <c r="AD31" s="225"/>
      <c r="AE31" s="225"/>
      <c r="AF31" s="225"/>
      <c r="AG31" s="225"/>
      <c r="AH31" s="225"/>
      <c r="AI31" s="225"/>
      <c r="AJ31" s="218">
        <f t="shared" si="4"/>
        <v>0</v>
      </c>
      <c r="AL31" s="25"/>
      <c r="AN31" s="221"/>
      <c r="AP31" s="222"/>
      <c r="AQ31" s="225"/>
      <c r="AR31" s="224"/>
      <c r="AS31" s="225"/>
      <c r="AT31" s="224"/>
      <c r="AU31" s="225"/>
      <c r="AV31" s="225"/>
      <c r="AW31" s="225"/>
      <c r="AX31" s="225"/>
      <c r="AY31" s="225"/>
      <c r="AZ31" s="225"/>
      <c r="BA31" s="218">
        <f t="shared" si="5"/>
        <v>0</v>
      </c>
      <c r="BC31" s="25"/>
      <c r="BE31" s="221"/>
      <c r="BG31" s="222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18">
        <f t="shared" si="6"/>
        <v>0</v>
      </c>
      <c r="BT31" s="25"/>
    </row>
    <row r="32" spans="2:72" outlineLevel="1" x14ac:dyDescent="0.25">
      <c r="B32" s="20"/>
      <c r="C32" s="20">
        <f>IF(ISERROR(I32+1)=TRUE,I32,IF(I32="","",MAX(C$15:C31)+1))</f>
        <v>15</v>
      </c>
      <c r="D32" s="20">
        <f t="shared" ref="D32:D42" si="8">IF(I32="","",IF(ISERROR(I32+1)=TRUE,"",1))</f>
        <v>1</v>
      </c>
      <c r="E32"/>
      <c r="G32" s="25"/>
      <c r="H32" s="72"/>
      <c r="I32" s="28">
        <f t="shared" si="7"/>
        <v>15</v>
      </c>
      <c r="J32" s="274" t="s">
        <v>114</v>
      </c>
      <c r="K32" s="30"/>
      <c r="L32" s="30"/>
      <c r="M32" s="30"/>
      <c r="N32" s="30"/>
      <c r="O32" s="31"/>
      <c r="P32" s="28" t="s">
        <v>99</v>
      </c>
      <c r="Q32" s="32"/>
      <c r="R32" s="34" t="s">
        <v>115</v>
      </c>
      <c r="S32" s="33"/>
      <c r="T32" s="72"/>
      <c r="U32" s="25"/>
      <c r="V32" s="86"/>
      <c r="W32" s="221"/>
      <c r="Y32" s="222"/>
      <c r="Z32" s="228">
        <f>Z9-50</f>
        <v>150</v>
      </c>
      <c r="AA32" s="224"/>
      <c r="AB32" s="227"/>
      <c r="AC32" s="224"/>
      <c r="AD32" s="225"/>
      <c r="AE32" s="225"/>
      <c r="AF32" s="225"/>
      <c r="AG32" s="225"/>
      <c r="AH32" s="225"/>
      <c r="AI32" s="225"/>
      <c r="AJ32" s="218">
        <f t="shared" si="4"/>
        <v>0</v>
      </c>
      <c r="AL32" s="25"/>
      <c r="AN32" s="221"/>
      <c r="AP32" s="222"/>
      <c r="AQ32" s="228"/>
      <c r="AR32" s="224"/>
      <c r="AS32" s="227"/>
      <c r="AT32" s="224"/>
      <c r="AU32" s="225"/>
      <c r="AV32" s="225"/>
      <c r="AW32" s="225"/>
      <c r="AX32" s="225"/>
      <c r="AY32" s="225"/>
      <c r="AZ32" s="225"/>
      <c r="BA32" s="218">
        <f t="shared" si="5"/>
        <v>0</v>
      </c>
      <c r="BC32" s="25"/>
      <c r="BE32" s="221"/>
      <c r="BG32" s="222"/>
      <c r="BH32" s="225"/>
      <c r="BI32" s="225"/>
      <c r="BJ32" s="227"/>
      <c r="BK32" s="225"/>
      <c r="BL32" s="225"/>
      <c r="BM32" s="225"/>
      <c r="BN32" s="225"/>
      <c r="BO32" s="225"/>
      <c r="BP32" s="225"/>
      <c r="BQ32" s="225"/>
      <c r="BR32" s="218">
        <f>SUM(BG32:BQ32)*$Q32</f>
        <v>0</v>
      </c>
      <c r="BT32" s="25"/>
    </row>
    <row r="33" spans="2:72" outlineLevel="1" x14ac:dyDescent="0.25">
      <c r="B33" s="20"/>
      <c r="C33" s="20">
        <f>IF(ISERROR(I33+1)=TRUE,I33,IF(I33="","",MAX(C$15:C32)+1))</f>
        <v>16</v>
      </c>
      <c r="D33" s="20">
        <f t="shared" si="8"/>
        <v>1</v>
      </c>
      <c r="E33"/>
      <c r="G33" s="25"/>
      <c r="H33" s="72"/>
      <c r="I33" s="28">
        <f t="shared" si="7"/>
        <v>16</v>
      </c>
      <c r="J33" s="274" t="s">
        <v>116</v>
      </c>
      <c r="K33" s="30"/>
      <c r="L33" s="30"/>
      <c r="M33" s="30"/>
      <c r="N33" s="30"/>
      <c r="O33" s="31"/>
      <c r="P33" s="28" t="s">
        <v>117</v>
      </c>
      <c r="Q33" s="32"/>
      <c r="R33" s="34" t="s">
        <v>115</v>
      </c>
      <c r="S33" s="33"/>
      <c r="T33" s="72"/>
      <c r="U33" s="25"/>
      <c r="V33" s="86"/>
      <c r="W33" s="221"/>
      <c r="Y33" s="222"/>
      <c r="Z33" s="225"/>
      <c r="AA33" s="224"/>
      <c r="AB33" s="225"/>
      <c r="AC33" s="224"/>
      <c r="AD33" s="225"/>
      <c r="AE33" s="225"/>
      <c r="AF33" s="225">
        <v>1</v>
      </c>
      <c r="AG33" s="225"/>
      <c r="AH33" s="225"/>
      <c r="AI33" s="225"/>
      <c r="AJ33" s="218">
        <f t="shared" si="4"/>
        <v>0</v>
      </c>
      <c r="AL33" s="25"/>
      <c r="AN33" s="221"/>
      <c r="AP33" s="222"/>
      <c r="AQ33" s="225"/>
      <c r="AR33" s="224"/>
      <c r="AS33" s="225"/>
      <c r="AT33" s="224"/>
      <c r="AU33" s="225"/>
      <c r="AV33" s="225"/>
      <c r="AW33" s="225">
        <v>1</v>
      </c>
      <c r="AX33" s="225"/>
      <c r="AY33" s="225"/>
      <c r="AZ33" s="225"/>
      <c r="BA33" s="218">
        <f t="shared" si="5"/>
        <v>0</v>
      </c>
      <c r="BC33" s="25"/>
      <c r="BE33" s="221"/>
      <c r="BG33" s="222"/>
      <c r="BH33" s="225">
        <v>1</v>
      </c>
      <c r="BI33" s="225"/>
      <c r="BJ33" s="225"/>
      <c r="BK33" s="225"/>
      <c r="BL33" s="225"/>
      <c r="BM33" s="225"/>
      <c r="BN33" s="225"/>
      <c r="BO33" s="225"/>
      <c r="BP33" s="224">
        <v>1</v>
      </c>
      <c r="BQ33" s="225"/>
      <c r="BR33" s="218">
        <f t="shared" si="6"/>
        <v>0</v>
      </c>
      <c r="BT33" s="25"/>
    </row>
    <row r="34" spans="2:72" x14ac:dyDescent="0.25">
      <c r="B34" s="20" t="str">
        <f>I16</f>
        <v>1.1 | TARIFAS DE PERFORACIÓN</v>
      </c>
      <c r="C34" s="20" t="str">
        <f>IF(ISERROR(I34+1)=TRUE,I34,IF(I34="","",MAX(C$15:C33)+1))</f>
        <v/>
      </c>
      <c r="D34" s="20" t="str">
        <f t="shared" si="8"/>
        <v/>
      </c>
      <c r="E34"/>
      <c r="G34" s="25"/>
      <c r="H34" s="72"/>
      <c r="I34" s="35" t="s">
        <v>96</v>
      </c>
      <c r="J34" s="22"/>
      <c r="K34" s="22"/>
      <c r="L34" s="22"/>
      <c r="M34" s="22"/>
      <c r="N34" s="22"/>
      <c r="O34" s="22"/>
      <c r="P34" s="22"/>
      <c r="Q34" s="146"/>
      <c r="R34" s="22"/>
      <c r="S34" s="166"/>
      <c r="T34" s="72"/>
      <c r="U34" s="25"/>
      <c r="V34" s="86"/>
      <c r="W34" s="229" t="s">
        <v>94</v>
      </c>
      <c r="Y34" s="230">
        <f t="shared" ref="Y34:AI34" si="9">SUMPRODUCT(Y$18:Y$33,$Q$18:$Q$33)</f>
        <v>0</v>
      </c>
      <c r="Z34" s="230">
        <f t="shared" si="9"/>
        <v>0</v>
      </c>
      <c r="AA34" s="230">
        <f t="shared" si="9"/>
        <v>0</v>
      </c>
      <c r="AB34" s="230">
        <f t="shared" si="9"/>
        <v>0</v>
      </c>
      <c r="AC34" s="230">
        <f t="shared" si="9"/>
        <v>0</v>
      </c>
      <c r="AD34" s="230">
        <f t="shared" si="9"/>
        <v>0</v>
      </c>
      <c r="AE34" s="230">
        <f t="shared" si="9"/>
        <v>0</v>
      </c>
      <c r="AF34" s="230">
        <f t="shared" si="9"/>
        <v>0</v>
      </c>
      <c r="AG34" s="230">
        <f t="shared" si="9"/>
        <v>0</v>
      </c>
      <c r="AH34" s="230">
        <f t="shared" si="9"/>
        <v>0</v>
      </c>
      <c r="AI34" s="230">
        <f t="shared" si="9"/>
        <v>0</v>
      </c>
      <c r="AJ34" s="231">
        <f>SUM(Y34:AI34)</f>
        <v>0</v>
      </c>
      <c r="AL34" s="25"/>
      <c r="AN34" s="229" t="s">
        <v>94</v>
      </c>
      <c r="AP34" s="230">
        <f t="shared" ref="AP34:AZ34" si="10">SUMPRODUCT(AP$18:AP$33,$Q$18:$Q$33)</f>
        <v>0</v>
      </c>
      <c r="AQ34" s="230">
        <f t="shared" si="10"/>
        <v>0</v>
      </c>
      <c r="AR34" s="230">
        <f t="shared" si="10"/>
        <v>0</v>
      </c>
      <c r="AS34" s="230">
        <f t="shared" si="10"/>
        <v>0</v>
      </c>
      <c r="AT34" s="230">
        <f t="shared" si="10"/>
        <v>0</v>
      </c>
      <c r="AU34" s="230">
        <f t="shared" si="10"/>
        <v>0</v>
      </c>
      <c r="AV34" s="230">
        <f t="shared" si="10"/>
        <v>0</v>
      </c>
      <c r="AW34" s="230">
        <f t="shared" si="10"/>
        <v>0</v>
      </c>
      <c r="AX34" s="230">
        <f t="shared" si="10"/>
        <v>0</v>
      </c>
      <c r="AY34" s="230">
        <f t="shared" si="10"/>
        <v>0</v>
      </c>
      <c r="AZ34" s="230">
        <f t="shared" si="10"/>
        <v>0</v>
      </c>
      <c r="BA34" s="231">
        <f>SUM(AP34:AZ34)</f>
        <v>0</v>
      </c>
      <c r="BC34" s="25"/>
      <c r="BE34" s="229" t="s">
        <v>94</v>
      </c>
      <c r="BG34" s="230">
        <f t="shared" ref="BG34:BQ34" si="11">SUMPRODUCT(BG$18:BG$33,$Q$18:$Q$33)</f>
        <v>0</v>
      </c>
      <c r="BH34" s="230">
        <f t="shared" si="11"/>
        <v>0</v>
      </c>
      <c r="BI34" s="230">
        <f t="shared" si="11"/>
        <v>0</v>
      </c>
      <c r="BJ34" s="230">
        <f t="shared" si="11"/>
        <v>0</v>
      </c>
      <c r="BK34" s="230">
        <f t="shared" si="11"/>
        <v>0</v>
      </c>
      <c r="BL34" s="230">
        <f t="shared" si="11"/>
        <v>0</v>
      </c>
      <c r="BM34" s="230">
        <f t="shared" si="11"/>
        <v>0</v>
      </c>
      <c r="BN34" s="230">
        <f t="shared" si="11"/>
        <v>0</v>
      </c>
      <c r="BO34" s="230">
        <f t="shared" si="11"/>
        <v>0</v>
      </c>
      <c r="BP34" s="230">
        <f t="shared" si="11"/>
        <v>0</v>
      </c>
      <c r="BQ34" s="230">
        <f t="shared" si="11"/>
        <v>0</v>
      </c>
      <c r="BR34" s="231">
        <f>SUM(BG34:BQ34)</f>
        <v>0</v>
      </c>
      <c r="BT34" s="25"/>
    </row>
    <row r="35" spans="2:72" x14ac:dyDescent="0.25">
      <c r="B35" s="20"/>
      <c r="C35" s="20"/>
      <c r="D35" s="20"/>
      <c r="E35"/>
      <c r="G35" s="25"/>
      <c r="H35" s="72"/>
      <c r="I35" s="36"/>
      <c r="J35" s="37"/>
      <c r="K35" s="37"/>
      <c r="L35" s="37"/>
      <c r="M35" s="37"/>
      <c r="N35" s="37"/>
      <c r="O35" s="37"/>
      <c r="P35" s="37"/>
      <c r="Q35" s="147"/>
      <c r="R35" s="37"/>
      <c r="S35" s="147"/>
      <c r="T35" s="72"/>
      <c r="U35" s="25"/>
      <c r="V35" s="86"/>
      <c r="W35" s="19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3"/>
      <c r="AL35" s="25"/>
      <c r="AN35" s="19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3"/>
      <c r="BC35" s="25"/>
      <c r="BE35" s="19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3"/>
      <c r="BT35" s="25"/>
    </row>
    <row r="36" spans="2:72" x14ac:dyDescent="0.25">
      <c r="B36" s="20"/>
      <c r="C36" s="20" t="str">
        <f>IF(ISERROR(I36+1)=TRUE,I36,IF(I36="","",MAX(C$15:C35)+1))</f>
        <v>1.2 | TARIFAS FASES PLANAS</v>
      </c>
      <c r="D36" s="20" t="str">
        <f t="shared" si="8"/>
        <v/>
      </c>
      <c r="E36"/>
      <c r="G36" s="25"/>
      <c r="H36" s="72"/>
      <c r="I36" s="26" t="s">
        <v>118</v>
      </c>
      <c r="J36" s="26"/>
      <c r="K36" s="26"/>
      <c r="L36" s="26"/>
      <c r="M36" s="26"/>
      <c r="N36" s="26"/>
      <c r="O36" s="26"/>
      <c r="P36" s="26"/>
      <c r="Q36" s="149"/>
      <c r="R36" s="26"/>
      <c r="S36" s="149"/>
      <c r="T36" s="72"/>
      <c r="U36" s="25"/>
      <c r="V36" s="86"/>
      <c r="W36" s="26" t="str">
        <f>W$3</f>
        <v>POZO | WOOLIS 1 EXP | CANTIDADES Y MONTOS</v>
      </c>
      <c r="X36" s="26"/>
      <c r="Y36" s="26"/>
      <c r="Z36" s="26"/>
      <c r="AA36" s="212"/>
      <c r="AB36" s="26"/>
      <c r="AC36" s="212"/>
      <c r="AD36" s="26"/>
      <c r="AE36" s="26"/>
      <c r="AF36" s="26"/>
      <c r="AG36" s="26"/>
      <c r="AH36" s="26"/>
      <c r="AI36" s="26"/>
      <c r="AJ36" s="26"/>
      <c r="AL36" s="25"/>
      <c r="AN36" s="26" t="str">
        <f>AN$3</f>
        <v>POZO | WOOLIS 2 EXP | CANTIDADES Y MONTOS</v>
      </c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C36" s="25"/>
      <c r="BE36" s="26" t="str">
        <f>BE$3</f>
        <v>POZO | TOJOL 1 EXP | CANTIDADES Y MONTOS</v>
      </c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T36" s="25"/>
    </row>
    <row r="37" spans="2:72" x14ac:dyDescent="0.25">
      <c r="B37" s="20"/>
      <c r="C37" s="20" t="str">
        <f>IF(ISERROR(I37+1)=TRUE,I37,IF(I37="","",MAX(C$15:C36)+1))</f>
        <v/>
      </c>
      <c r="D37" s="20" t="str">
        <f t="shared" si="8"/>
        <v/>
      </c>
      <c r="E37"/>
      <c r="G37" s="25"/>
      <c r="H37" s="72"/>
      <c r="I37" s="13" t="s">
        <v>96</v>
      </c>
      <c r="T37" s="72"/>
      <c r="U37" s="25"/>
      <c r="V37" s="86"/>
      <c r="AL37" s="25"/>
      <c r="BC37" s="25"/>
      <c r="BT37" s="25"/>
    </row>
    <row r="38" spans="2:72" outlineLevel="1" x14ac:dyDescent="0.25">
      <c r="B38" s="20"/>
      <c r="C38" s="20">
        <f>IF(ISERROR(I38+1)=TRUE,I38,IF(I38="","",MAX(C$15:C37)+1))</f>
        <v>17</v>
      </c>
      <c r="D38" s="20">
        <f t="shared" si="8"/>
        <v>1</v>
      </c>
      <c r="E38"/>
      <c r="G38" s="25"/>
      <c r="H38" s="72"/>
      <c r="I38" s="28">
        <f>+I33+1</f>
        <v>17</v>
      </c>
      <c r="J38" s="274" t="s">
        <v>119</v>
      </c>
      <c r="K38" s="30"/>
      <c r="L38" s="30"/>
      <c r="M38" s="30"/>
      <c r="N38" s="30"/>
      <c r="O38" s="31"/>
      <c r="P38" s="43" t="s">
        <v>100</v>
      </c>
      <c r="Q38" s="32"/>
      <c r="R38" s="44" t="s">
        <v>100</v>
      </c>
      <c r="S38" s="33"/>
      <c r="T38" s="72"/>
      <c r="U38" s="25"/>
      <c r="V38" s="86"/>
      <c r="W38" s="221"/>
      <c r="Y38" s="235"/>
      <c r="Z38" s="227"/>
      <c r="AA38" s="236">
        <f>AA10</f>
        <v>2.08</v>
      </c>
      <c r="AB38" s="227"/>
      <c r="AC38" s="236"/>
      <c r="AD38" s="227"/>
      <c r="AE38" s="227"/>
      <c r="AF38" s="227"/>
      <c r="AG38" s="227"/>
      <c r="AH38" s="227"/>
      <c r="AI38" s="227"/>
      <c r="AJ38" s="237">
        <f t="shared" ref="AJ38:AJ42" si="12">SUM(Y38:AI38)*$Q38</f>
        <v>0</v>
      </c>
      <c r="AL38" s="25"/>
      <c r="AN38" s="221"/>
      <c r="AP38" s="235"/>
      <c r="AQ38" s="227"/>
      <c r="AR38" s="236">
        <f>AR10</f>
        <v>2.21</v>
      </c>
      <c r="AS38" s="227"/>
      <c r="AT38" s="236"/>
      <c r="AU38" s="227"/>
      <c r="AV38" s="227"/>
      <c r="AW38" s="227"/>
      <c r="AX38" s="227"/>
      <c r="AY38" s="227"/>
      <c r="AZ38" s="227"/>
      <c r="BA38" s="237">
        <f>SUM(AP38:AZ38)*$Q38</f>
        <v>0</v>
      </c>
      <c r="BC38" s="25"/>
      <c r="BE38" s="221"/>
      <c r="BG38" s="235"/>
      <c r="BH38" s="227"/>
      <c r="BI38" s="227">
        <f>BI10</f>
        <v>2.08</v>
      </c>
      <c r="BJ38" s="227"/>
      <c r="BK38" s="227"/>
      <c r="BL38" s="227"/>
      <c r="BM38" s="227"/>
      <c r="BN38" s="227"/>
      <c r="BO38" s="227"/>
      <c r="BP38" s="227"/>
      <c r="BQ38" s="227"/>
      <c r="BR38" s="237">
        <f t="shared" ref="BR38:BR42" si="13">SUM(BG38:BQ38)*$Q38</f>
        <v>0</v>
      </c>
      <c r="BT38" s="25"/>
    </row>
    <row r="39" spans="2:72" outlineLevel="1" x14ac:dyDescent="0.25">
      <c r="B39" s="20"/>
      <c r="C39" s="20">
        <f>IF(ISERROR(I39+1)=TRUE,I39,IF(I39="","",MAX(C$15:C38)+1))</f>
        <v>18</v>
      </c>
      <c r="D39" s="20">
        <f t="shared" si="8"/>
        <v>1</v>
      </c>
      <c r="E39"/>
      <c r="G39" s="25"/>
      <c r="H39" s="72"/>
      <c r="I39" s="28">
        <f t="shared" ref="I39:I42" si="14">+I38+1</f>
        <v>18</v>
      </c>
      <c r="J39" s="274" t="s">
        <v>120</v>
      </c>
      <c r="K39" s="30"/>
      <c r="L39" s="30"/>
      <c r="M39" s="30"/>
      <c r="N39" s="30"/>
      <c r="O39" s="31"/>
      <c r="P39" s="43" t="s">
        <v>100</v>
      </c>
      <c r="Q39" s="32"/>
      <c r="R39" s="44" t="s">
        <v>100</v>
      </c>
      <c r="S39" s="33"/>
      <c r="T39" s="72"/>
      <c r="U39" s="25"/>
      <c r="V39" s="86"/>
      <c r="W39" s="221"/>
      <c r="Y39" s="235"/>
      <c r="Z39" s="227"/>
      <c r="AA39" s="236"/>
      <c r="AB39" s="227"/>
      <c r="AC39" s="236">
        <f>AC10</f>
        <v>4.16</v>
      </c>
      <c r="AD39" s="227"/>
      <c r="AE39" s="227"/>
      <c r="AF39" s="227"/>
      <c r="AG39" s="227"/>
      <c r="AH39" s="227"/>
      <c r="AI39" s="227"/>
      <c r="AJ39" s="237">
        <f t="shared" si="12"/>
        <v>0</v>
      </c>
      <c r="AL39" s="25"/>
      <c r="AN39" s="221"/>
      <c r="AP39" s="235"/>
      <c r="AQ39" s="227"/>
      <c r="AR39" s="236"/>
      <c r="AS39" s="227"/>
      <c r="AT39" s="236">
        <f>AT10</f>
        <v>4.16</v>
      </c>
      <c r="AU39" s="227"/>
      <c r="AV39" s="227"/>
      <c r="AW39" s="227"/>
      <c r="AX39" s="227"/>
      <c r="AY39" s="227"/>
      <c r="AZ39" s="227"/>
      <c r="BA39" s="237">
        <f>SUM(AP39:AZ39)*$Q39</f>
        <v>0</v>
      </c>
      <c r="BC39" s="25"/>
      <c r="BE39" s="221"/>
      <c r="BG39" s="235"/>
      <c r="BH39" s="227"/>
      <c r="BI39" s="227"/>
      <c r="BJ39" s="227"/>
      <c r="BK39" s="227">
        <f>BK10</f>
        <v>4.1500000000000004</v>
      </c>
      <c r="BL39" s="227"/>
      <c r="BN39" s="227"/>
      <c r="BO39" s="227"/>
      <c r="BP39" s="227"/>
      <c r="BQ39" s="227"/>
      <c r="BR39" s="237">
        <f t="shared" si="13"/>
        <v>0</v>
      </c>
      <c r="BT39" s="25"/>
    </row>
    <row r="40" spans="2:72" outlineLevel="1" x14ac:dyDescent="0.25">
      <c r="B40" s="20"/>
      <c r="C40" s="20">
        <f>IF(ISERROR(I40+1)=TRUE,I40,IF(I40="","",MAX(C$15:C39)+1))</f>
        <v>19</v>
      </c>
      <c r="D40" s="20">
        <f t="shared" si="8"/>
        <v>1</v>
      </c>
      <c r="E40"/>
      <c r="G40" s="25"/>
      <c r="H40" s="72"/>
      <c r="I40" s="28">
        <f t="shared" si="14"/>
        <v>19</v>
      </c>
      <c r="J40" s="274" t="s">
        <v>121</v>
      </c>
      <c r="K40" s="30"/>
      <c r="L40" s="30"/>
      <c r="M40" s="30"/>
      <c r="N40" s="30"/>
      <c r="O40" s="31"/>
      <c r="P40" s="43" t="s">
        <v>100</v>
      </c>
      <c r="Q40" s="32"/>
      <c r="R40" s="44" t="s">
        <v>100</v>
      </c>
      <c r="S40" s="33"/>
      <c r="T40" s="72"/>
      <c r="U40" s="25"/>
      <c r="V40" s="86"/>
      <c r="W40" s="221"/>
      <c r="Y40" s="235"/>
      <c r="Z40" s="227"/>
      <c r="AA40" s="236"/>
      <c r="AB40" s="227"/>
      <c r="AC40" s="236"/>
      <c r="AD40" s="227"/>
      <c r="AE40" s="227">
        <f>AE10</f>
        <v>3.24</v>
      </c>
      <c r="AF40" s="227"/>
      <c r="AG40" s="227"/>
      <c r="AH40" s="227"/>
      <c r="AI40" s="227"/>
      <c r="AJ40" s="237">
        <f t="shared" si="12"/>
        <v>0</v>
      </c>
      <c r="AL40" s="25"/>
      <c r="AN40" s="221"/>
      <c r="AP40" s="235"/>
      <c r="AQ40" s="227"/>
      <c r="AR40" s="236"/>
      <c r="AS40" s="227"/>
      <c r="AT40" s="236"/>
      <c r="AU40" s="227"/>
      <c r="AV40" s="227">
        <f>AV10</f>
        <v>3.18</v>
      </c>
      <c r="AW40" s="227"/>
      <c r="AX40" s="227"/>
      <c r="AY40" s="227"/>
      <c r="AZ40" s="227"/>
      <c r="BA40" s="237">
        <f>SUM(AP40:AZ40)*$Q40</f>
        <v>0</v>
      </c>
      <c r="BC40" s="25"/>
      <c r="BE40" s="221"/>
      <c r="BG40" s="235"/>
      <c r="BH40" s="227"/>
      <c r="BI40" s="227"/>
      <c r="BJ40" s="227"/>
      <c r="BK40" s="227"/>
      <c r="BL40" s="227"/>
      <c r="BM40" s="227">
        <f>+BM10</f>
        <v>2.81</v>
      </c>
      <c r="BN40" s="227"/>
      <c r="BO40" s="227"/>
      <c r="BP40" s="227"/>
      <c r="BQ40" s="227"/>
      <c r="BR40" s="237">
        <f t="shared" si="13"/>
        <v>0</v>
      </c>
      <c r="BT40" s="25"/>
    </row>
    <row r="41" spans="2:72" outlineLevel="1" x14ac:dyDescent="0.25">
      <c r="B41" s="20"/>
      <c r="C41" s="20">
        <f>IF(ISERROR(I41+1)=TRUE,I41,IF(I41="","",MAX(C$15:C40)+1))</f>
        <v>20</v>
      </c>
      <c r="D41" s="20">
        <f t="shared" si="8"/>
        <v>1</v>
      </c>
      <c r="E41"/>
      <c r="G41" s="25"/>
      <c r="H41" s="72"/>
      <c r="I41" s="28">
        <f t="shared" si="14"/>
        <v>20</v>
      </c>
      <c r="J41" s="274" t="s">
        <v>122</v>
      </c>
      <c r="K41" s="30"/>
      <c r="L41" s="30"/>
      <c r="M41" s="30"/>
      <c r="N41" s="30"/>
      <c r="O41" s="31"/>
      <c r="P41" s="43" t="s">
        <v>100</v>
      </c>
      <c r="Q41" s="32"/>
      <c r="R41" s="44" t="s">
        <v>100</v>
      </c>
      <c r="S41" s="33"/>
      <c r="T41" s="72"/>
      <c r="U41" s="25"/>
      <c r="V41" s="86"/>
      <c r="W41" s="221"/>
      <c r="Y41" s="235"/>
      <c r="Z41" s="227"/>
      <c r="AA41" s="236"/>
      <c r="AB41" s="227"/>
      <c r="AC41" s="236"/>
      <c r="AD41" s="227"/>
      <c r="AE41" s="227"/>
      <c r="AF41" s="227"/>
      <c r="AG41" s="227"/>
      <c r="AH41" s="227">
        <f>AH10</f>
        <v>3.95</v>
      </c>
      <c r="AI41" s="227"/>
      <c r="AJ41" s="237">
        <f t="shared" si="12"/>
        <v>0</v>
      </c>
      <c r="AL41" s="25"/>
      <c r="AN41" s="221"/>
      <c r="AP41" s="235"/>
      <c r="AQ41" s="227"/>
      <c r="AR41" s="236"/>
      <c r="AS41" s="227"/>
      <c r="AT41" s="236"/>
      <c r="AU41" s="227"/>
      <c r="AV41" s="227"/>
      <c r="AW41" s="227"/>
      <c r="AX41" s="227"/>
      <c r="AY41" s="227">
        <f>AY10</f>
        <v>4.08</v>
      </c>
      <c r="AZ41" s="227"/>
      <c r="BA41" s="237">
        <f>SUM(AP41:AZ41)*$Q41</f>
        <v>0</v>
      </c>
      <c r="BC41" s="25"/>
      <c r="BE41" s="221"/>
      <c r="BG41" s="235"/>
      <c r="BH41" s="227"/>
      <c r="BI41" s="227"/>
      <c r="BJ41" s="227"/>
      <c r="BK41" s="227"/>
      <c r="BL41" s="227"/>
      <c r="BM41" s="227"/>
      <c r="BN41" s="227"/>
      <c r="BO41" s="227"/>
      <c r="BP41" s="227">
        <f>+BP10</f>
        <v>3.97</v>
      </c>
      <c r="BQ41" s="227"/>
      <c r="BR41" s="237">
        <f t="shared" si="13"/>
        <v>0</v>
      </c>
      <c r="BT41" s="25"/>
    </row>
    <row r="42" spans="2:72" outlineLevel="1" x14ac:dyDescent="0.25">
      <c r="B42" s="20"/>
      <c r="C42" s="20">
        <f>IF(ISERROR(I42+1)=TRUE,I42,IF(I42="","",MAX(C$15:C41)+1))</f>
        <v>21</v>
      </c>
      <c r="D42" s="20">
        <f t="shared" si="8"/>
        <v>1</v>
      </c>
      <c r="E42"/>
      <c r="G42" s="25"/>
      <c r="H42" s="72"/>
      <c r="I42" s="28">
        <f t="shared" si="14"/>
        <v>21</v>
      </c>
      <c r="J42" s="274" t="s">
        <v>123</v>
      </c>
      <c r="K42" s="30"/>
      <c r="L42" s="30"/>
      <c r="M42" s="30"/>
      <c r="N42" s="30"/>
      <c r="O42" s="31"/>
      <c r="P42" s="43" t="s">
        <v>100</v>
      </c>
      <c r="Q42" s="32"/>
      <c r="R42" s="44" t="s">
        <v>100</v>
      </c>
      <c r="S42" s="33"/>
      <c r="T42" s="72"/>
      <c r="U42" s="25"/>
      <c r="V42" s="86"/>
      <c r="W42" s="221"/>
      <c r="Y42" s="235"/>
      <c r="Z42" s="227"/>
      <c r="AA42" s="236"/>
      <c r="AB42" s="227"/>
      <c r="AC42" s="236"/>
      <c r="AD42" s="227"/>
      <c r="AE42" s="227"/>
      <c r="AF42" s="227"/>
      <c r="AG42" s="227"/>
      <c r="AH42" s="227"/>
      <c r="AI42" s="227">
        <f>AI10</f>
        <v>7</v>
      </c>
      <c r="AJ42" s="237">
        <f t="shared" si="12"/>
        <v>0</v>
      </c>
      <c r="AL42" s="25"/>
      <c r="AN42" s="221"/>
      <c r="AP42" s="235"/>
      <c r="AQ42" s="227"/>
      <c r="AR42" s="236"/>
      <c r="AS42" s="227"/>
      <c r="AT42" s="236"/>
      <c r="AU42" s="227"/>
      <c r="AV42" s="227"/>
      <c r="AW42" s="227"/>
      <c r="AX42" s="227"/>
      <c r="AY42" s="227"/>
      <c r="AZ42" s="227">
        <f>AZ10</f>
        <v>7</v>
      </c>
      <c r="BA42" s="237">
        <f>SUM(AP42:AZ42)*$Q42</f>
        <v>0</v>
      </c>
      <c r="BC42" s="25"/>
      <c r="BE42" s="221"/>
      <c r="BG42" s="235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>
        <f>+BQ10</f>
        <v>7</v>
      </c>
      <c r="BR42" s="237">
        <f t="shared" si="13"/>
        <v>0</v>
      </c>
      <c r="BT42" s="25"/>
    </row>
    <row r="43" spans="2:72" x14ac:dyDescent="0.25">
      <c r="B43" s="20" t="str">
        <f>I36</f>
        <v>1.2 | TARIFAS FASES PLANAS</v>
      </c>
      <c r="C43" s="20" t="str">
        <f>IF(ISERROR(I43+1)=TRUE,I43,IF(I43="","",MAX(C$15:C42)+1))</f>
        <v/>
      </c>
      <c r="D43" s="20" t="str">
        <f t="shared" ref="D43:D94" si="15">IF(I43="","",IF(ISERROR(I43+1)=TRUE,"",1))</f>
        <v/>
      </c>
      <c r="E43"/>
      <c r="G43" s="25"/>
      <c r="H43" s="72"/>
      <c r="I43" s="35" t="s">
        <v>96</v>
      </c>
      <c r="J43" s="22"/>
      <c r="K43" s="22"/>
      <c r="L43" s="22"/>
      <c r="M43" s="22"/>
      <c r="N43" s="22"/>
      <c r="O43" s="22"/>
      <c r="P43" s="22"/>
      <c r="Q43" s="146"/>
      <c r="R43" s="22"/>
      <c r="S43" s="166"/>
      <c r="T43" s="72"/>
      <c r="U43" s="25"/>
      <c r="V43" s="86"/>
      <c r="W43" s="229" t="str">
        <f>W$34</f>
        <v>Total [US$]</v>
      </c>
      <c r="Y43" s="240">
        <f t="shared" ref="Y43:AI43" si="16">SUMPRODUCT(Y$38:Y$42,$Q$38:$Q$42)</f>
        <v>0</v>
      </c>
      <c r="Z43" s="240">
        <f t="shared" si="16"/>
        <v>0</v>
      </c>
      <c r="AA43" s="240">
        <f t="shared" si="16"/>
        <v>0</v>
      </c>
      <c r="AB43" s="240">
        <f t="shared" si="16"/>
        <v>0</v>
      </c>
      <c r="AC43" s="240">
        <f t="shared" si="16"/>
        <v>0</v>
      </c>
      <c r="AD43" s="240">
        <f t="shared" si="16"/>
        <v>0</v>
      </c>
      <c r="AE43" s="240">
        <f t="shared" si="16"/>
        <v>0</v>
      </c>
      <c r="AF43" s="240">
        <f t="shared" si="16"/>
        <v>0</v>
      </c>
      <c r="AG43" s="240">
        <f t="shared" si="16"/>
        <v>0</v>
      </c>
      <c r="AH43" s="240">
        <f t="shared" si="16"/>
        <v>0</v>
      </c>
      <c r="AI43" s="240">
        <f t="shared" si="16"/>
        <v>0</v>
      </c>
      <c r="AJ43" s="231">
        <f>SUM(Y43:AI43)</f>
        <v>0</v>
      </c>
      <c r="AL43" s="25"/>
      <c r="AN43" s="229" t="str">
        <f>AN$34</f>
        <v>Total [US$]</v>
      </c>
      <c r="AP43" s="240">
        <f t="shared" ref="AP43:AZ43" si="17">SUMPRODUCT(AP$38:AP$42,$Q$38:$Q$42)</f>
        <v>0</v>
      </c>
      <c r="AQ43" s="240">
        <f t="shared" si="17"/>
        <v>0</v>
      </c>
      <c r="AR43" s="240">
        <f t="shared" si="17"/>
        <v>0</v>
      </c>
      <c r="AS43" s="240">
        <f t="shared" si="17"/>
        <v>0</v>
      </c>
      <c r="AT43" s="240">
        <f t="shared" si="17"/>
        <v>0</v>
      </c>
      <c r="AU43" s="240">
        <f t="shared" si="17"/>
        <v>0</v>
      </c>
      <c r="AV43" s="240">
        <f t="shared" si="17"/>
        <v>0</v>
      </c>
      <c r="AW43" s="240">
        <f t="shared" si="17"/>
        <v>0</v>
      </c>
      <c r="AX43" s="240">
        <f t="shared" si="17"/>
        <v>0</v>
      </c>
      <c r="AY43" s="240">
        <f t="shared" si="17"/>
        <v>0</v>
      </c>
      <c r="AZ43" s="240">
        <f t="shared" si="17"/>
        <v>0</v>
      </c>
      <c r="BA43" s="231">
        <f>SUM(AP43:AZ43)</f>
        <v>0</v>
      </c>
      <c r="BC43" s="25"/>
      <c r="BE43" s="229" t="str">
        <f>BE$34</f>
        <v>Total [US$]</v>
      </c>
      <c r="BG43" s="240">
        <f t="shared" ref="BG43:BQ43" si="18">SUMPRODUCT(BG$38:BG$42,$Q$38:$Q$42)</f>
        <v>0</v>
      </c>
      <c r="BH43" s="240">
        <f t="shared" si="18"/>
        <v>0</v>
      </c>
      <c r="BI43" s="240">
        <f t="shared" si="18"/>
        <v>0</v>
      </c>
      <c r="BJ43" s="240">
        <f t="shared" si="18"/>
        <v>0</v>
      </c>
      <c r="BK43" s="240">
        <f t="shared" si="18"/>
        <v>0</v>
      </c>
      <c r="BL43" s="240">
        <f t="shared" si="18"/>
        <v>0</v>
      </c>
      <c r="BM43" s="240">
        <f t="shared" si="18"/>
        <v>0</v>
      </c>
      <c r="BN43" s="240">
        <f t="shared" si="18"/>
        <v>0</v>
      </c>
      <c r="BO43" s="240">
        <f t="shared" si="18"/>
        <v>0</v>
      </c>
      <c r="BP43" s="240">
        <f t="shared" si="18"/>
        <v>0</v>
      </c>
      <c r="BQ43" s="240">
        <f t="shared" si="18"/>
        <v>0</v>
      </c>
      <c r="BR43" s="231">
        <f>SUM(BG43:BQ43)</f>
        <v>0</v>
      </c>
      <c r="BT43" s="25"/>
    </row>
    <row r="44" spans="2:72" x14ac:dyDescent="0.25">
      <c r="B44" s="20"/>
      <c r="C44" s="20" t="str">
        <f>IF(ISERROR(I44+1)=TRUE,I44,IF(I44="","",MAX(C$15:C43)+1))</f>
        <v/>
      </c>
      <c r="D44" s="20" t="str">
        <f t="shared" si="15"/>
        <v/>
      </c>
      <c r="E44"/>
      <c r="G44" s="25"/>
      <c r="H44" s="72"/>
      <c r="I44" s="38" t="s">
        <v>96</v>
      </c>
      <c r="J44" s="38"/>
      <c r="K44" s="38"/>
      <c r="L44" s="38"/>
      <c r="M44" s="38"/>
      <c r="N44" s="38"/>
      <c r="O44" s="38"/>
      <c r="P44" s="38"/>
      <c r="Q44" s="148"/>
      <c r="R44" s="38"/>
      <c r="S44" s="148"/>
      <c r="T44" s="72"/>
      <c r="U44" s="25"/>
      <c r="V44" s="86"/>
      <c r="W44"/>
      <c r="X44"/>
      <c r="Y44"/>
      <c r="Z44"/>
      <c r="AA44" s="241"/>
      <c r="AB44"/>
      <c r="AC44" s="241"/>
      <c r="AD44"/>
      <c r="AE44"/>
      <c r="AF44"/>
      <c r="AG44"/>
      <c r="AH44"/>
      <c r="AI44"/>
      <c r="AJ44"/>
      <c r="AL44" s="25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C44" s="25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T44" s="25"/>
    </row>
    <row r="45" spans="2:72" x14ac:dyDescent="0.25">
      <c r="B45" s="20"/>
      <c r="C45" s="20" t="str">
        <f>IF(ISERROR(I45+1)=TRUE,I45,IF(I45="","",MAX(C$15:C44)+1))</f>
        <v>1.3 | TARIFAS DE CONTINGENCIA &amp; FASES PLANA</v>
      </c>
      <c r="D45" s="20" t="str">
        <f t="shared" si="15"/>
        <v/>
      </c>
      <c r="E45"/>
      <c r="G45" s="25"/>
      <c r="H45" s="72"/>
      <c r="I45" s="26" t="s">
        <v>124</v>
      </c>
      <c r="J45" s="26"/>
      <c r="K45" s="26"/>
      <c r="L45" s="26"/>
      <c r="M45" s="26"/>
      <c r="N45" s="26"/>
      <c r="O45" s="26"/>
      <c r="P45" s="26"/>
      <c r="Q45" s="149"/>
      <c r="R45" s="26"/>
      <c r="S45" s="149"/>
      <c r="T45" s="72"/>
      <c r="U45" s="25"/>
      <c r="V45" s="86"/>
      <c r="W45" s="26" t="str">
        <f>W$3</f>
        <v>POZO | WOOLIS 1 EXP | CANTIDADES Y MONTOS</v>
      </c>
      <c r="X45" s="26"/>
      <c r="Y45" s="26"/>
      <c r="Z45" s="26"/>
      <c r="AA45" s="212"/>
      <c r="AB45" s="26"/>
      <c r="AC45" s="212"/>
      <c r="AD45" s="26"/>
      <c r="AE45" s="26"/>
      <c r="AF45" s="26"/>
      <c r="AG45" s="26"/>
      <c r="AH45" s="26"/>
      <c r="AI45" s="26"/>
      <c r="AJ45" s="26"/>
      <c r="AL45" s="25"/>
      <c r="AN45" s="26" t="str">
        <f>AN$3</f>
        <v>POZO | WOOLIS 2 EXP | CANTIDADES Y MONTOS</v>
      </c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C45" s="25"/>
      <c r="BE45" s="26" t="str">
        <f>BE$3</f>
        <v>POZO | TOJOL 1 EXP | CANTIDADES Y MONTOS</v>
      </c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T45" s="25"/>
    </row>
    <row r="46" spans="2:72" x14ac:dyDescent="0.25">
      <c r="B46" s="20"/>
      <c r="C46" s="20" t="str">
        <f>IF(ISERROR(I46+1)=TRUE,I46,IF(I46="","",MAX(C$15:C45)+1))</f>
        <v/>
      </c>
      <c r="D46" s="20" t="str">
        <f t="shared" si="15"/>
        <v/>
      </c>
      <c r="E46"/>
      <c r="G46" s="25"/>
      <c r="H46" s="72"/>
      <c r="I46" s="13" t="s">
        <v>96</v>
      </c>
      <c r="T46" s="72"/>
      <c r="U46" s="25"/>
      <c r="V46" s="86"/>
      <c r="AL46" s="25"/>
      <c r="BC46" s="25"/>
      <c r="BT46" s="25"/>
    </row>
    <row r="47" spans="2:72" outlineLevel="1" x14ac:dyDescent="0.25">
      <c r="B47" s="20"/>
      <c r="C47" s="20">
        <f>IF(ISERROR(I47+1)=TRUE,I47,IF(I47="","",MAX(C$15:C46)+1))</f>
        <v>22</v>
      </c>
      <c r="D47" s="20">
        <f t="shared" si="15"/>
        <v>1</v>
      </c>
      <c r="E47"/>
      <c r="G47" s="25"/>
      <c r="H47" s="72"/>
      <c r="I47" s="51">
        <f>+I42+1</f>
        <v>22</v>
      </c>
      <c r="J47" s="274" t="s">
        <v>125</v>
      </c>
      <c r="K47" s="39"/>
      <c r="L47" s="39"/>
      <c r="M47" s="39"/>
      <c r="N47" s="39"/>
      <c r="O47" s="40"/>
      <c r="P47" s="41" t="s">
        <v>100</v>
      </c>
      <c r="Q47" s="32"/>
      <c r="R47" s="42" t="s">
        <v>100</v>
      </c>
      <c r="S47" s="33"/>
      <c r="T47" s="72"/>
      <c r="U47" s="25"/>
      <c r="V47" s="86"/>
      <c r="W47" s="221"/>
      <c r="Y47" s="235"/>
      <c r="Z47" s="227"/>
      <c r="AA47" s="236"/>
      <c r="AB47" s="227"/>
      <c r="AC47" s="236"/>
      <c r="AD47" s="227"/>
      <c r="AE47" s="227"/>
      <c r="AF47" s="227"/>
      <c r="AG47" s="227"/>
      <c r="AH47" s="227"/>
      <c r="AI47" s="227"/>
      <c r="AJ47" s="237">
        <f>SUM(Y47:AI47)*$Q47</f>
        <v>0</v>
      </c>
      <c r="AL47" s="25"/>
      <c r="AN47" s="221"/>
      <c r="AP47" s="235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37">
        <f>SUM(AP47:AZ47)*$Q47</f>
        <v>0</v>
      </c>
      <c r="BC47" s="25"/>
      <c r="BE47" s="221"/>
      <c r="BG47" s="235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37">
        <f>SUM(BG47:BQ47)*$Q47</f>
        <v>0</v>
      </c>
      <c r="BT47" s="25"/>
    </row>
    <row r="48" spans="2:72" outlineLevel="1" x14ac:dyDescent="0.25">
      <c r="B48" s="20"/>
      <c r="C48" s="20"/>
      <c r="D48" s="20"/>
      <c r="E48"/>
      <c r="G48" s="25"/>
      <c r="H48" s="72"/>
      <c r="I48" s="333"/>
      <c r="J48" s="334"/>
      <c r="K48" s="335"/>
      <c r="L48" s="335"/>
      <c r="M48" s="335"/>
      <c r="N48" s="335"/>
      <c r="O48" s="335"/>
      <c r="P48" s="336"/>
      <c r="Q48" s="337"/>
      <c r="R48" s="338"/>
      <c r="S48" s="339"/>
      <c r="T48" s="72"/>
      <c r="U48" s="25"/>
      <c r="V48" s="86"/>
      <c r="W48" s="238"/>
      <c r="Y48" s="340"/>
      <c r="Z48" s="251"/>
      <c r="AA48" s="252"/>
      <c r="AB48" s="251"/>
      <c r="AC48" s="252"/>
      <c r="AD48" s="251"/>
      <c r="AE48" s="251"/>
      <c r="AF48" s="251"/>
      <c r="AG48" s="251"/>
      <c r="AH48" s="251"/>
      <c r="AI48" s="251"/>
      <c r="AJ48" s="239"/>
      <c r="AL48" s="25"/>
      <c r="AN48" s="238"/>
      <c r="AP48" s="340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39"/>
      <c r="BC48" s="25"/>
      <c r="BE48" s="238"/>
      <c r="BG48" s="340"/>
      <c r="BH48" s="251"/>
      <c r="BI48" s="251"/>
      <c r="BJ48" s="251"/>
      <c r="BK48" s="251"/>
      <c r="BL48" s="251"/>
      <c r="BM48" s="251"/>
      <c r="BN48" s="251"/>
      <c r="BO48" s="251"/>
      <c r="BP48" s="251"/>
      <c r="BQ48" s="251"/>
      <c r="BR48" s="239"/>
      <c r="BT48" s="25"/>
    </row>
    <row r="49" spans="2:72" x14ac:dyDescent="0.25">
      <c r="B49" s="20" t="str">
        <f>I45</f>
        <v>1.3 | TARIFAS DE CONTINGENCIA &amp; FASES PLANA</v>
      </c>
      <c r="C49" s="20" t="str">
        <f>IF(ISERROR(I49+1)=TRUE,I49,IF(I49="","",MAX(C$15:C47)+1))</f>
        <v/>
      </c>
      <c r="D49" s="20" t="str">
        <f t="shared" si="15"/>
        <v/>
      </c>
      <c r="E49"/>
      <c r="G49" s="25"/>
      <c r="H49" s="72"/>
      <c r="I49" s="35" t="s">
        <v>96</v>
      </c>
      <c r="J49" s="22"/>
      <c r="K49" s="22"/>
      <c r="L49" s="22"/>
      <c r="M49" s="22"/>
      <c r="N49" s="22"/>
      <c r="O49" s="22"/>
      <c r="P49" s="22"/>
      <c r="Q49" s="146"/>
      <c r="R49" s="22"/>
      <c r="S49" s="166"/>
      <c r="T49" s="72"/>
      <c r="U49" s="25"/>
      <c r="V49" s="86"/>
      <c r="W49" s="229" t="str">
        <f>W$34</f>
        <v>Total [US$]</v>
      </c>
      <c r="Y49" s="240">
        <f>SUMPRODUCT(Y$47:Y$48,$Q$47:$Q$48)</f>
        <v>0</v>
      </c>
      <c r="Z49" s="240">
        <f t="shared" ref="Z49:AI49" si="19">SUMPRODUCT(Z$47:Z$48,$Q$47:$Q$48)</f>
        <v>0</v>
      </c>
      <c r="AA49" s="240">
        <f t="shared" si="19"/>
        <v>0</v>
      </c>
      <c r="AB49" s="240">
        <f t="shared" si="19"/>
        <v>0</v>
      </c>
      <c r="AC49" s="240">
        <f t="shared" si="19"/>
        <v>0</v>
      </c>
      <c r="AD49" s="240">
        <f t="shared" si="19"/>
        <v>0</v>
      </c>
      <c r="AE49" s="240">
        <f t="shared" si="19"/>
        <v>0</v>
      </c>
      <c r="AF49" s="240">
        <f t="shared" si="19"/>
        <v>0</v>
      </c>
      <c r="AG49" s="240">
        <f t="shared" si="19"/>
        <v>0</v>
      </c>
      <c r="AH49" s="240">
        <f t="shared" si="19"/>
        <v>0</v>
      </c>
      <c r="AI49" s="240">
        <f t="shared" si="19"/>
        <v>0</v>
      </c>
      <c r="AJ49" s="231">
        <f>SUM(Y49:AI49)</f>
        <v>0</v>
      </c>
      <c r="AL49" s="25"/>
      <c r="AN49" s="229" t="str">
        <f>AN$34</f>
        <v>Total [US$]</v>
      </c>
      <c r="AP49" s="240">
        <f>SUMPRODUCT(AP$47:AP$48,$Q$47:$Q$48)</f>
        <v>0</v>
      </c>
      <c r="AQ49" s="240">
        <f t="shared" ref="AQ49:AZ49" si="20">SUMPRODUCT(AQ$47:AQ$48,$Q$47:$Q$48)</f>
        <v>0</v>
      </c>
      <c r="AR49" s="240">
        <f t="shared" si="20"/>
        <v>0</v>
      </c>
      <c r="AS49" s="240">
        <f t="shared" si="20"/>
        <v>0</v>
      </c>
      <c r="AT49" s="240">
        <f t="shared" si="20"/>
        <v>0</v>
      </c>
      <c r="AU49" s="240">
        <f t="shared" si="20"/>
        <v>0</v>
      </c>
      <c r="AV49" s="240">
        <f t="shared" si="20"/>
        <v>0</v>
      </c>
      <c r="AW49" s="240">
        <f t="shared" si="20"/>
        <v>0</v>
      </c>
      <c r="AX49" s="240">
        <f t="shared" si="20"/>
        <v>0</v>
      </c>
      <c r="AY49" s="240">
        <f t="shared" si="20"/>
        <v>0</v>
      </c>
      <c r="AZ49" s="240">
        <f t="shared" si="20"/>
        <v>0</v>
      </c>
      <c r="BA49" s="231">
        <f>SUM(AP49:AZ49)</f>
        <v>0</v>
      </c>
      <c r="BC49" s="25"/>
      <c r="BE49" s="229" t="str">
        <f>BE$34</f>
        <v>Total [US$]</v>
      </c>
      <c r="BG49" s="240">
        <f>SUMPRODUCT(BG$47:BG$48,$Q$47:$Q$48)</f>
        <v>0</v>
      </c>
      <c r="BH49" s="240">
        <f t="shared" ref="BH49:BS49" si="21">SUMPRODUCT(BH$47:BH$48,$Q$47:$Q$48)</f>
        <v>0</v>
      </c>
      <c r="BI49" s="240">
        <f t="shared" si="21"/>
        <v>0</v>
      </c>
      <c r="BJ49" s="240">
        <f t="shared" si="21"/>
        <v>0</v>
      </c>
      <c r="BK49" s="240">
        <f t="shared" si="21"/>
        <v>0</v>
      </c>
      <c r="BL49" s="240">
        <f t="shared" si="21"/>
        <v>0</v>
      </c>
      <c r="BM49" s="240">
        <f t="shared" si="21"/>
        <v>0</v>
      </c>
      <c r="BN49" s="240">
        <f t="shared" si="21"/>
        <v>0</v>
      </c>
      <c r="BO49" s="240">
        <f t="shared" si="21"/>
        <v>0</v>
      </c>
      <c r="BP49" s="240">
        <f t="shared" si="21"/>
        <v>0</v>
      </c>
      <c r="BQ49" s="240">
        <f t="shared" si="21"/>
        <v>0</v>
      </c>
      <c r="BR49" s="240">
        <f t="shared" si="21"/>
        <v>0</v>
      </c>
      <c r="BS49" s="240">
        <f t="shared" si="21"/>
        <v>0</v>
      </c>
      <c r="BT49" s="25"/>
    </row>
    <row r="50" spans="2:72" x14ac:dyDescent="0.25">
      <c r="B50" s="20"/>
      <c r="C50" s="20" t="str">
        <f>IF(ISERROR(I50+1)=TRUE,I50,IF(I50="","",MAX(C$15:C48)+1))</f>
        <v/>
      </c>
      <c r="D50" s="20" t="str">
        <f t="shared" si="15"/>
        <v/>
      </c>
      <c r="E50"/>
      <c r="G50" s="25"/>
      <c r="H50" s="72"/>
      <c r="I50" s="13" t="s">
        <v>96</v>
      </c>
      <c r="T50" s="72"/>
      <c r="U50" s="25"/>
      <c r="V50" s="86"/>
      <c r="W50"/>
      <c r="X50"/>
      <c r="Y50"/>
      <c r="Z50"/>
      <c r="AA50" s="241"/>
      <c r="AB50"/>
      <c r="AC50" s="241"/>
      <c r="AD50"/>
      <c r="AE50"/>
      <c r="AF50"/>
      <c r="AG50"/>
      <c r="AH50"/>
      <c r="AI50"/>
      <c r="AJ50"/>
      <c r="AL50" s="25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C50" s="25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T50" s="25"/>
    </row>
    <row r="51" spans="2:72" x14ac:dyDescent="0.25">
      <c r="B51" s="20"/>
      <c r="C51" s="20" t="str">
        <f>IF(ISERROR(I51+1)=TRUE,I51,IF(I51="","",MAX(C$15:C50)+1))</f>
        <v>1.4 | TARIFAS DE TARIFAS LWD</v>
      </c>
      <c r="D51" s="20" t="str">
        <f t="shared" si="15"/>
        <v/>
      </c>
      <c r="E51"/>
      <c r="G51" s="25"/>
      <c r="H51" s="72"/>
      <c r="I51" s="26" t="s">
        <v>126</v>
      </c>
      <c r="J51" s="26"/>
      <c r="K51" s="26"/>
      <c r="L51" s="26"/>
      <c r="M51" s="26"/>
      <c r="N51" s="26"/>
      <c r="O51" s="26"/>
      <c r="P51" s="26"/>
      <c r="Q51" s="149"/>
      <c r="R51" s="26"/>
      <c r="S51" s="149"/>
      <c r="T51" s="72"/>
      <c r="U51" s="25"/>
      <c r="V51" s="86"/>
      <c r="W51" s="26" t="str">
        <f>W$3</f>
        <v>POZO | WOOLIS 1 EXP | CANTIDADES Y MONTOS</v>
      </c>
      <c r="X51" s="26"/>
      <c r="Y51" s="26"/>
      <c r="Z51" s="26"/>
      <c r="AA51" s="212"/>
      <c r="AB51" s="26"/>
      <c r="AC51" s="212"/>
      <c r="AD51" s="26"/>
      <c r="AE51" s="26"/>
      <c r="AF51" s="26"/>
      <c r="AG51" s="26"/>
      <c r="AH51" s="26"/>
      <c r="AI51" s="26"/>
      <c r="AJ51" s="26"/>
      <c r="AL51" s="25"/>
      <c r="AN51" s="26" t="str">
        <f>AN$3</f>
        <v>POZO | WOOLIS 2 EXP | CANTIDADES Y MONTOS</v>
      </c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C51" s="25"/>
      <c r="BE51" s="26" t="str">
        <f>BE$3</f>
        <v>POZO | TOJOL 1 EXP | CANTIDADES Y MONTOS</v>
      </c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T51" s="25"/>
    </row>
    <row r="52" spans="2:72" x14ac:dyDescent="0.25">
      <c r="B52" s="20"/>
      <c r="C52" s="20" t="str">
        <f>IF(ISERROR(I52+1)=TRUE,I52,IF(I52="","",MAX(C$15:C51)+1))</f>
        <v/>
      </c>
      <c r="D52" s="20" t="str">
        <f t="shared" si="15"/>
        <v/>
      </c>
      <c r="E52"/>
      <c r="G52" s="25"/>
      <c r="H52" s="72"/>
      <c r="I52" s="13" t="s">
        <v>96</v>
      </c>
      <c r="T52" s="72"/>
      <c r="U52" s="25"/>
      <c r="V52" s="86"/>
      <c r="AL52" s="25"/>
      <c r="BC52" s="25"/>
      <c r="BT52" s="25"/>
    </row>
    <row r="53" spans="2:72" outlineLevel="1" x14ac:dyDescent="0.25">
      <c r="B53" s="20"/>
      <c r="C53" s="20">
        <f>IF(ISERROR(I53+1)=TRUE,I53,IF(I53="","",MAX(C$15:C52)+1))</f>
        <v>23</v>
      </c>
      <c r="D53" s="20">
        <f t="shared" si="15"/>
        <v>1</v>
      </c>
      <c r="E53"/>
      <c r="G53" s="25"/>
      <c r="H53" s="72"/>
      <c r="I53" s="51">
        <f>+I47+1</f>
        <v>23</v>
      </c>
      <c r="J53" s="274" t="s">
        <v>127</v>
      </c>
      <c r="K53" s="39"/>
      <c r="L53" s="39"/>
      <c r="M53" s="39"/>
      <c r="N53" s="39"/>
      <c r="O53" s="40"/>
      <c r="P53" s="41" t="s">
        <v>128</v>
      </c>
      <c r="Q53" s="32"/>
      <c r="R53" s="42" t="s">
        <v>129</v>
      </c>
      <c r="S53" s="33"/>
      <c r="T53" s="72"/>
      <c r="U53" s="25"/>
      <c r="V53" s="86"/>
      <c r="W53" s="214"/>
      <c r="Y53" s="215"/>
      <c r="Z53" s="216"/>
      <c r="AA53" s="217"/>
      <c r="AB53" s="220"/>
      <c r="AC53" s="217"/>
      <c r="AD53" s="216"/>
      <c r="AE53" s="216"/>
      <c r="AF53" s="216"/>
      <c r="AG53" s="216"/>
      <c r="AH53" s="216"/>
      <c r="AI53" s="216"/>
      <c r="AJ53" s="218">
        <f t="shared" ref="AJ53:AJ76" si="22">SUM(Y53:AI53)*$Q53</f>
        <v>0</v>
      </c>
      <c r="AL53" s="25"/>
      <c r="AN53" s="214"/>
      <c r="AP53" s="215"/>
      <c r="AQ53" s="216"/>
      <c r="AR53" s="217"/>
      <c r="AS53" s="220"/>
      <c r="AT53" s="217"/>
      <c r="AU53" s="216"/>
      <c r="AV53" s="216"/>
      <c r="AW53" s="216"/>
      <c r="AX53" s="216"/>
      <c r="AY53" s="216"/>
      <c r="AZ53" s="216"/>
      <c r="BA53" s="218">
        <f t="shared" ref="BA53:BA84" si="23">SUM(AP53:AZ53)*$Q53</f>
        <v>0</v>
      </c>
      <c r="BC53" s="25"/>
      <c r="BE53" s="214"/>
      <c r="BG53" s="215"/>
      <c r="BH53" s="216"/>
      <c r="BI53" s="216"/>
      <c r="BJ53" s="216"/>
      <c r="BK53" s="217"/>
      <c r="BL53" s="216"/>
      <c r="BM53" s="216"/>
      <c r="BN53" s="216"/>
      <c r="BO53" s="216"/>
      <c r="BP53" s="216"/>
      <c r="BQ53" s="216"/>
      <c r="BR53" s="218">
        <f t="shared" ref="BR53:BR76" si="24">SUM(BG53:BQ53)*$Q53</f>
        <v>0</v>
      </c>
      <c r="BT53" s="25"/>
    </row>
    <row r="54" spans="2:72" outlineLevel="1" x14ac:dyDescent="0.25">
      <c r="B54" s="20"/>
      <c r="C54" s="20">
        <f>IF(ISERROR(I54+1)=TRUE,I54,IF(I54="","",MAX(C$15:C53)+1))</f>
        <v>24</v>
      </c>
      <c r="D54" s="20">
        <f t="shared" si="15"/>
        <v>1</v>
      </c>
      <c r="E54"/>
      <c r="G54" s="25"/>
      <c r="H54" s="72"/>
      <c r="I54" s="51">
        <v>25</v>
      </c>
      <c r="J54" s="274" t="s">
        <v>130</v>
      </c>
      <c r="K54" s="30"/>
      <c r="L54" s="30"/>
      <c r="M54" s="30"/>
      <c r="N54" s="30"/>
      <c r="O54" s="31"/>
      <c r="P54" s="43" t="s">
        <v>128</v>
      </c>
      <c r="Q54" s="32"/>
      <c r="R54" s="44" t="s">
        <v>129</v>
      </c>
      <c r="S54" s="33"/>
      <c r="T54" s="72"/>
      <c r="U54" s="25"/>
      <c r="V54" s="86"/>
      <c r="W54" s="221"/>
      <c r="Y54" s="222"/>
      <c r="Z54" s="225"/>
      <c r="AA54" s="224"/>
      <c r="AB54" s="223"/>
      <c r="AC54" s="224"/>
      <c r="AD54" s="225"/>
      <c r="AE54" s="225"/>
      <c r="AF54" s="225"/>
      <c r="AG54" s="225"/>
      <c r="AH54" s="225"/>
      <c r="AI54" s="225"/>
      <c r="AJ54" s="237">
        <f t="shared" si="22"/>
        <v>0</v>
      </c>
      <c r="AL54" s="25"/>
      <c r="AN54" s="221"/>
      <c r="AP54" s="222"/>
      <c r="AQ54" s="225"/>
      <c r="AR54" s="224"/>
      <c r="AS54" s="223"/>
      <c r="AT54" s="224"/>
      <c r="AU54" s="225"/>
      <c r="AV54" s="225"/>
      <c r="AW54" s="225"/>
      <c r="AX54" s="225"/>
      <c r="AY54" s="225"/>
      <c r="AZ54" s="225"/>
      <c r="BA54" s="237">
        <f t="shared" si="23"/>
        <v>0</v>
      </c>
      <c r="BC54" s="25"/>
      <c r="BE54" s="221"/>
      <c r="BG54" s="222"/>
      <c r="BH54" s="225"/>
      <c r="BI54" s="225"/>
      <c r="BJ54" s="223"/>
      <c r="BK54" s="224"/>
      <c r="BL54" s="225"/>
      <c r="BM54" s="225"/>
      <c r="BN54" s="225"/>
      <c r="BO54" s="225"/>
      <c r="BP54" s="225"/>
      <c r="BQ54" s="225"/>
      <c r="BR54" s="237">
        <f t="shared" si="24"/>
        <v>0</v>
      </c>
      <c r="BT54" s="25"/>
    </row>
    <row r="55" spans="2:72" outlineLevel="1" x14ac:dyDescent="0.25">
      <c r="B55" s="20"/>
      <c r="C55" s="20">
        <f>IF(ISERROR(I55+1)=TRUE,I55,IF(I55="","",MAX(C$15:C54)+1))</f>
        <v>25</v>
      </c>
      <c r="D55" s="20">
        <f t="shared" si="15"/>
        <v>1</v>
      </c>
      <c r="E55"/>
      <c r="G55" s="25"/>
      <c r="H55" s="72"/>
      <c r="I55" s="51">
        <v>26</v>
      </c>
      <c r="J55" s="274" t="s">
        <v>131</v>
      </c>
      <c r="K55" s="30"/>
      <c r="L55" s="30"/>
      <c r="M55" s="30"/>
      <c r="N55" s="30"/>
      <c r="O55" s="31"/>
      <c r="P55" s="43" t="s">
        <v>128</v>
      </c>
      <c r="Q55" s="32"/>
      <c r="R55" s="44" t="s">
        <v>129</v>
      </c>
      <c r="S55" s="33"/>
      <c r="T55" s="72"/>
      <c r="U55" s="25"/>
      <c r="V55" s="86"/>
      <c r="W55" s="221"/>
      <c r="Y55" s="222"/>
      <c r="Z55" s="225"/>
      <c r="AA55" s="224"/>
      <c r="AB55" s="223">
        <f>AB9</f>
        <v>350</v>
      </c>
      <c r="AC55" s="224"/>
      <c r="AD55" s="223"/>
      <c r="AE55" s="225"/>
      <c r="AF55" s="225"/>
      <c r="AG55" s="225"/>
      <c r="AH55" s="225"/>
      <c r="AI55" s="225"/>
      <c r="AJ55" s="237">
        <f t="shared" si="22"/>
        <v>0</v>
      </c>
      <c r="AL55" s="25"/>
      <c r="AN55" s="221"/>
      <c r="AP55" s="222"/>
      <c r="AQ55" s="225"/>
      <c r="AR55" s="224"/>
      <c r="AS55" s="223">
        <f>AS9</f>
        <v>350</v>
      </c>
      <c r="AT55" s="224"/>
      <c r="AU55" s="223"/>
      <c r="AV55" s="225"/>
      <c r="AW55" s="225"/>
      <c r="AX55" s="225"/>
      <c r="AY55" s="225"/>
      <c r="AZ55" s="225"/>
      <c r="BA55" s="237">
        <f t="shared" si="23"/>
        <v>0</v>
      </c>
      <c r="BC55" s="25"/>
      <c r="BE55" s="221"/>
      <c r="BG55" s="222"/>
      <c r="BH55" s="225"/>
      <c r="BI55" s="225"/>
      <c r="BJ55" s="225">
        <f>+BJ9</f>
        <v>350</v>
      </c>
      <c r="BK55" s="224"/>
      <c r="BL55" s="223"/>
      <c r="BM55" s="225"/>
      <c r="BN55" s="225"/>
      <c r="BO55" s="225"/>
      <c r="BP55" s="225"/>
      <c r="BQ55" s="225"/>
      <c r="BR55" s="237">
        <f t="shared" si="24"/>
        <v>0</v>
      </c>
      <c r="BT55" s="25"/>
    </row>
    <row r="56" spans="2:72" outlineLevel="1" x14ac:dyDescent="0.25">
      <c r="B56" s="20"/>
      <c r="C56" s="20">
        <f>IF(ISERROR(I56+1)=TRUE,I56,IF(I56="","",MAX(C$15:C55)+1))</f>
        <v>26</v>
      </c>
      <c r="D56" s="20">
        <f t="shared" si="15"/>
        <v>1</v>
      </c>
      <c r="E56"/>
      <c r="G56" s="25"/>
      <c r="H56" s="72"/>
      <c r="I56" s="51">
        <v>27</v>
      </c>
      <c r="J56" s="274" t="s">
        <v>132</v>
      </c>
      <c r="K56" s="30"/>
      <c r="L56" s="30"/>
      <c r="M56" s="30"/>
      <c r="N56" s="30"/>
      <c r="O56" s="31"/>
      <c r="P56" s="43" t="s">
        <v>128</v>
      </c>
      <c r="Q56" s="32"/>
      <c r="R56" s="44" t="s">
        <v>129</v>
      </c>
      <c r="S56" s="33"/>
      <c r="T56" s="72"/>
      <c r="U56" s="25"/>
      <c r="V56" s="86"/>
      <c r="W56" s="221"/>
      <c r="Y56" s="222"/>
      <c r="Z56" s="225"/>
      <c r="AA56" s="224"/>
      <c r="AB56" s="225"/>
      <c r="AC56" s="224"/>
      <c r="AD56" s="223"/>
      <c r="AE56" s="225"/>
      <c r="AF56" s="225"/>
      <c r="AG56" s="225"/>
      <c r="AH56" s="225"/>
      <c r="AI56" s="225"/>
      <c r="AJ56" s="237">
        <f t="shared" si="22"/>
        <v>0</v>
      </c>
      <c r="AL56" s="25"/>
      <c r="AN56" s="221"/>
      <c r="AP56" s="222"/>
      <c r="AQ56" s="225"/>
      <c r="AR56" s="224"/>
      <c r="AS56" s="225"/>
      <c r="AT56" s="224"/>
      <c r="AU56" s="223"/>
      <c r="AV56" s="225"/>
      <c r="AW56" s="225"/>
      <c r="AX56" s="225"/>
      <c r="AY56" s="225"/>
      <c r="AZ56" s="225"/>
      <c r="BA56" s="237">
        <f t="shared" si="23"/>
        <v>0</v>
      </c>
      <c r="BC56" s="25"/>
      <c r="BE56" s="221"/>
      <c r="BG56" s="222"/>
      <c r="BH56" s="225"/>
      <c r="BI56" s="225"/>
      <c r="BJ56" s="225"/>
      <c r="BK56" s="224"/>
      <c r="BL56" s="223"/>
      <c r="BM56" s="225"/>
      <c r="BN56" s="225"/>
      <c r="BO56" s="225"/>
      <c r="BP56" s="225"/>
      <c r="BQ56" s="225"/>
      <c r="BR56" s="237">
        <f t="shared" si="24"/>
        <v>0</v>
      </c>
      <c r="BT56" s="25"/>
    </row>
    <row r="57" spans="2:72" outlineLevel="1" x14ac:dyDescent="0.25">
      <c r="B57" s="20"/>
      <c r="C57" s="20">
        <f>IF(ISERROR(I57+1)=TRUE,I57,IF(I57="","",MAX(C$15:C56)+1))</f>
        <v>27</v>
      </c>
      <c r="D57" s="20">
        <f t="shared" si="15"/>
        <v>1</v>
      </c>
      <c r="E57"/>
      <c r="G57" s="25"/>
      <c r="H57" s="72"/>
      <c r="I57" s="51">
        <v>28</v>
      </c>
      <c r="J57" s="274" t="s">
        <v>133</v>
      </c>
      <c r="K57" s="30"/>
      <c r="L57" s="30"/>
      <c r="M57" s="30"/>
      <c r="N57" s="30"/>
      <c r="O57" s="31"/>
      <c r="P57" s="43" t="s">
        <v>128</v>
      </c>
      <c r="Q57" s="32"/>
      <c r="R57" s="44" t="s">
        <v>129</v>
      </c>
      <c r="S57" s="33"/>
      <c r="T57" s="72"/>
      <c r="U57" s="25"/>
      <c r="V57" s="86"/>
      <c r="W57" s="221"/>
      <c r="Y57" s="222"/>
      <c r="Z57" s="225"/>
      <c r="AA57" s="224"/>
      <c r="AB57" s="225"/>
      <c r="AC57" s="224"/>
      <c r="AD57" s="223">
        <f>AD9</f>
        <v>587</v>
      </c>
      <c r="AE57" s="225"/>
      <c r="AF57" s="223"/>
      <c r="AG57" s="225"/>
      <c r="AH57" s="225"/>
      <c r="AI57" s="225"/>
      <c r="AJ57" s="237">
        <f t="shared" si="22"/>
        <v>0</v>
      </c>
      <c r="AL57" s="25"/>
      <c r="AN57" s="221"/>
      <c r="AP57" s="222"/>
      <c r="AQ57" s="225"/>
      <c r="AR57" s="224"/>
      <c r="AS57" s="225"/>
      <c r="AT57" s="224"/>
      <c r="AU57" s="223">
        <f>AU9</f>
        <v>540</v>
      </c>
      <c r="AV57" s="225"/>
      <c r="AW57" s="223"/>
      <c r="AX57" s="225"/>
      <c r="AY57" s="225"/>
      <c r="AZ57" s="225"/>
      <c r="BA57" s="237">
        <f t="shared" si="23"/>
        <v>0</v>
      </c>
      <c r="BC57" s="25"/>
      <c r="BE57" s="221"/>
      <c r="BG57" s="222"/>
      <c r="BH57" s="225"/>
      <c r="BI57" s="225"/>
      <c r="BJ57" s="225"/>
      <c r="BK57" s="224"/>
      <c r="BL57" s="223">
        <f>+BL9</f>
        <v>271</v>
      </c>
      <c r="BM57" s="225"/>
      <c r="BN57" s="223"/>
      <c r="BO57" s="225"/>
      <c r="BP57" s="225"/>
      <c r="BQ57" s="225"/>
      <c r="BR57" s="237">
        <f t="shared" si="24"/>
        <v>0</v>
      </c>
      <c r="BT57" s="25"/>
    </row>
    <row r="58" spans="2:72" outlineLevel="1" x14ac:dyDescent="0.25">
      <c r="B58" s="20"/>
      <c r="C58" s="20">
        <f>IF(ISERROR(I58+1)=TRUE,I58,IF(I58="","",MAX(C$15:C57)+1))</f>
        <v>28</v>
      </c>
      <c r="D58" s="20">
        <f t="shared" si="15"/>
        <v>1</v>
      </c>
      <c r="E58"/>
      <c r="G58" s="25"/>
      <c r="H58" s="72"/>
      <c r="I58" s="51">
        <v>29</v>
      </c>
      <c r="J58" s="274" t="s">
        <v>134</v>
      </c>
      <c r="K58" s="30"/>
      <c r="L58" s="30"/>
      <c r="M58" s="30"/>
      <c r="N58" s="30"/>
      <c r="O58" s="31"/>
      <c r="P58" s="43" t="s">
        <v>128</v>
      </c>
      <c r="Q58" s="32"/>
      <c r="R58" s="44" t="s">
        <v>129</v>
      </c>
      <c r="S58" s="33"/>
      <c r="T58" s="72"/>
      <c r="U58" s="25"/>
      <c r="V58" s="86"/>
      <c r="W58" s="221"/>
      <c r="Y58" s="222"/>
      <c r="Z58" s="225"/>
      <c r="AA58" s="224"/>
      <c r="AB58" s="225"/>
      <c r="AC58" s="224"/>
      <c r="AD58" s="225"/>
      <c r="AE58" s="225"/>
      <c r="AF58" s="223"/>
      <c r="AG58" s="225"/>
      <c r="AH58" s="225"/>
      <c r="AI58" s="225"/>
      <c r="AJ58" s="237">
        <f t="shared" si="22"/>
        <v>0</v>
      </c>
      <c r="AL58" s="25"/>
      <c r="AN58" s="221"/>
      <c r="AP58" s="222"/>
      <c r="AQ58" s="225"/>
      <c r="AR58" s="224"/>
      <c r="AS58" s="225"/>
      <c r="AT58" s="224"/>
      <c r="AU58" s="225"/>
      <c r="AV58" s="225"/>
      <c r="AW58" s="223"/>
      <c r="AX58" s="225"/>
      <c r="AY58" s="225"/>
      <c r="AZ58" s="225"/>
      <c r="BA58" s="237">
        <f t="shared" si="23"/>
        <v>0</v>
      </c>
      <c r="BC58" s="25"/>
      <c r="BE58" s="221"/>
      <c r="BG58" s="222"/>
      <c r="BH58" s="225"/>
      <c r="BI58" s="225"/>
      <c r="BJ58" s="225"/>
      <c r="BK58" s="224"/>
      <c r="BL58" s="225"/>
      <c r="BM58" s="225"/>
      <c r="BN58" s="223"/>
      <c r="BO58" s="225"/>
      <c r="BP58" s="225"/>
      <c r="BQ58" s="225"/>
      <c r="BR58" s="237">
        <f t="shared" si="24"/>
        <v>0</v>
      </c>
      <c r="BT58" s="25"/>
    </row>
    <row r="59" spans="2:72" outlineLevel="1" x14ac:dyDescent="0.25">
      <c r="B59" s="20"/>
      <c r="C59" s="20">
        <f>IF(ISERROR(I59+1)=TRUE,I59,IF(I59="","",MAX(C$15:C58)+1))</f>
        <v>29</v>
      </c>
      <c r="D59" s="20">
        <f t="shared" si="15"/>
        <v>1</v>
      </c>
      <c r="E59"/>
      <c r="G59" s="25"/>
      <c r="H59" s="72"/>
      <c r="I59" s="51">
        <v>30</v>
      </c>
      <c r="J59" s="274" t="s">
        <v>135</v>
      </c>
      <c r="K59" s="30"/>
      <c r="L59" s="30"/>
      <c r="M59" s="30"/>
      <c r="N59" s="30"/>
      <c r="O59" s="31"/>
      <c r="P59" s="43" t="s">
        <v>128</v>
      </c>
      <c r="Q59" s="32"/>
      <c r="R59" s="44" t="s">
        <v>129</v>
      </c>
      <c r="S59" s="33"/>
      <c r="T59" s="72"/>
      <c r="U59" s="25"/>
      <c r="V59" s="86"/>
      <c r="W59" s="221"/>
      <c r="Y59" s="222"/>
      <c r="Z59" s="225"/>
      <c r="AA59" s="224"/>
      <c r="AB59" s="225"/>
      <c r="AC59" s="224"/>
      <c r="AD59" s="223"/>
      <c r="AE59" s="225"/>
      <c r="AF59" s="223">
        <f>AF9</f>
        <v>211</v>
      </c>
      <c r="AG59" s="225"/>
      <c r="AH59" s="225"/>
      <c r="AI59" s="225"/>
      <c r="AJ59" s="237">
        <f t="shared" si="22"/>
        <v>0</v>
      </c>
      <c r="AL59" s="25"/>
      <c r="AN59" s="221"/>
      <c r="AP59" s="222"/>
      <c r="AQ59" s="225"/>
      <c r="AR59" s="224"/>
      <c r="AS59" s="225"/>
      <c r="AT59" s="224"/>
      <c r="AU59" s="223"/>
      <c r="AV59" s="225"/>
      <c r="AW59" s="223">
        <f>AW9</f>
        <v>324</v>
      </c>
      <c r="AX59" s="225"/>
      <c r="AY59" s="225"/>
      <c r="AZ59" s="225"/>
      <c r="BA59" s="237">
        <f t="shared" si="23"/>
        <v>0</v>
      </c>
      <c r="BC59" s="25"/>
      <c r="BE59" s="221"/>
      <c r="BG59" s="222"/>
      <c r="BH59" s="225"/>
      <c r="BI59" s="225"/>
      <c r="BJ59" s="225"/>
      <c r="BK59" s="224"/>
      <c r="BL59" s="225"/>
      <c r="BM59" s="225"/>
      <c r="BN59" s="223">
        <f>+BN9</f>
        <v>689</v>
      </c>
      <c r="BO59" s="225"/>
      <c r="BP59" s="225"/>
      <c r="BQ59" s="225"/>
      <c r="BR59" s="237">
        <f t="shared" si="24"/>
        <v>0</v>
      </c>
      <c r="BT59" s="25"/>
    </row>
    <row r="60" spans="2:72" outlineLevel="1" x14ac:dyDescent="0.25">
      <c r="B60" s="20"/>
      <c r="C60" s="20">
        <f>IF(ISERROR(I60+1)=TRUE,I60,IF(I60="","",MAX(C$15:C59)+1))</f>
        <v>30</v>
      </c>
      <c r="D60" s="20">
        <f t="shared" si="15"/>
        <v>1</v>
      </c>
      <c r="E60"/>
      <c r="G60" s="25"/>
      <c r="H60" s="72"/>
      <c r="I60" s="51">
        <v>31</v>
      </c>
      <c r="J60" s="274" t="s">
        <v>136</v>
      </c>
      <c r="K60" s="30"/>
      <c r="L60" s="30"/>
      <c r="M60" s="30"/>
      <c r="N60" s="30"/>
      <c r="O60" s="31"/>
      <c r="P60" s="43" t="s">
        <v>128</v>
      </c>
      <c r="Q60" s="32"/>
      <c r="R60" s="44" t="s">
        <v>129</v>
      </c>
      <c r="S60" s="33"/>
      <c r="T60" s="72"/>
      <c r="U60" s="25"/>
      <c r="V60" s="86"/>
      <c r="W60" s="221"/>
      <c r="Y60" s="222"/>
      <c r="Z60" s="225"/>
      <c r="AA60" s="224"/>
      <c r="AB60" s="225"/>
      <c r="AC60" s="224"/>
      <c r="AD60" s="225"/>
      <c r="AE60" s="225"/>
      <c r="AF60" s="225"/>
      <c r="AG60" s="225"/>
      <c r="AH60" s="225"/>
      <c r="AI60" s="225"/>
      <c r="AJ60" s="237">
        <f t="shared" si="22"/>
        <v>0</v>
      </c>
      <c r="AL60" s="25"/>
      <c r="AN60" s="221"/>
      <c r="AP60" s="222"/>
      <c r="AQ60" s="225"/>
      <c r="AR60" s="224"/>
      <c r="AS60" s="225"/>
      <c r="AT60" s="224"/>
      <c r="AU60" s="225"/>
      <c r="AV60" s="225"/>
      <c r="AW60" s="225"/>
      <c r="AX60" s="225"/>
      <c r="AY60" s="225"/>
      <c r="AZ60" s="225"/>
      <c r="BA60" s="237">
        <f t="shared" si="23"/>
        <v>0</v>
      </c>
      <c r="BC60" s="25"/>
      <c r="BE60" s="221"/>
      <c r="BG60" s="222"/>
      <c r="BH60" s="225"/>
      <c r="BI60" s="225"/>
      <c r="BJ60" s="225"/>
      <c r="BK60" s="224"/>
      <c r="BL60" s="225"/>
      <c r="BM60" s="225"/>
      <c r="BN60" s="225"/>
      <c r="BO60" s="225"/>
      <c r="BP60" s="225"/>
      <c r="BQ60" s="225"/>
      <c r="BR60" s="237">
        <f t="shared" si="24"/>
        <v>0</v>
      </c>
      <c r="BT60" s="25"/>
    </row>
    <row r="61" spans="2:72" outlineLevel="1" x14ac:dyDescent="0.25">
      <c r="B61" s="20"/>
      <c r="C61" s="20">
        <f>IF(ISERROR(I61+1)=TRUE,I61,IF(I61="","",MAX(C$15:C60)+1))</f>
        <v>31</v>
      </c>
      <c r="D61" s="20">
        <f t="shared" si="15"/>
        <v>1</v>
      </c>
      <c r="E61"/>
      <c r="G61" s="25"/>
      <c r="H61" s="72"/>
      <c r="I61" s="51">
        <v>32</v>
      </c>
      <c r="J61" s="274" t="s">
        <v>137</v>
      </c>
      <c r="K61" s="30"/>
      <c r="L61" s="30"/>
      <c r="M61" s="30"/>
      <c r="N61" s="30"/>
      <c r="O61" s="31"/>
      <c r="P61" s="43" t="s">
        <v>138</v>
      </c>
      <c r="Q61" s="32"/>
      <c r="R61" s="44" t="s">
        <v>129</v>
      </c>
      <c r="S61" s="33"/>
      <c r="T61" s="72"/>
      <c r="U61" s="25"/>
      <c r="V61" s="86"/>
      <c r="W61" s="221"/>
      <c r="Y61" s="222"/>
      <c r="Z61" s="225"/>
      <c r="AA61" s="224"/>
      <c r="AB61" s="225"/>
      <c r="AC61" s="224"/>
      <c r="AD61" s="225"/>
      <c r="AE61" s="225"/>
      <c r="AF61" s="225"/>
      <c r="AG61" s="225"/>
      <c r="AH61" s="223"/>
      <c r="AI61" s="223"/>
      <c r="AJ61" s="237">
        <f t="shared" si="22"/>
        <v>0</v>
      </c>
      <c r="AL61" s="25"/>
      <c r="AN61" s="221"/>
      <c r="AP61" s="222"/>
      <c r="AQ61" s="225"/>
      <c r="AR61" s="224"/>
      <c r="AS61" s="225"/>
      <c r="AT61" s="224"/>
      <c r="AU61" s="225"/>
      <c r="AV61" s="225"/>
      <c r="AW61" s="225"/>
      <c r="AX61" s="225"/>
      <c r="AY61" s="223"/>
      <c r="AZ61" s="223"/>
      <c r="BA61" s="237">
        <f t="shared" si="23"/>
        <v>0</v>
      </c>
      <c r="BC61" s="25"/>
      <c r="BE61" s="221"/>
      <c r="BG61" s="222"/>
      <c r="BH61" s="225"/>
      <c r="BI61" s="225"/>
      <c r="BJ61" s="225"/>
      <c r="BK61" s="224"/>
      <c r="BL61" s="225"/>
      <c r="BM61" s="225"/>
      <c r="BN61" s="225"/>
      <c r="BO61" s="225"/>
      <c r="BP61" s="223">
        <f>+BP9</f>
        <v>0</v>
      </c>
      <c r="BQ61" s="223"/>
      <c r="BR61" s="237">
        <f t="shared" si="24"/>
        <v>0</v>
      </c>
      <c r="BT61" s="25"/>
    </row>
    <row r="62" spans="2:72" outlineLevel="1" x14ac:dyDescent="0.25">
      <c r="B62" s="20"/>
      <c r="C62" s="20">
        <f>IF(ISERROR(I62+1)=TRUE,I62,IF(I62="","",MAX(C$15:C61)+1))</f>
        <v>32</v>
      </c>
      <c r="D62" s="20">
        <f t="shared" si="15"/>
        <v>1</v>
      </c>
      <c r="E62"/>
      <c r="G62" s="25"/>
      <c r="H62" s="72"/>
      <c r="I62" s="51">
        <v>33</v>
      </c>
      <c r="J62" s="274" t="s">
        <v>139</v>
      </c>
      <c r="K62" s="30"/>
      <c r="L62" s="30"/>
      <c r="M62" s="30"/>
      <c r="N62" s="30"/>
      <c r="O62" s="31"/>
      <c r="P62" s="43" t="s">
        <v>128</v>
      </c>
      <c r="Q62" s="32"/>
      <c r="R62" s="44" t="s">
        <v>129</v>
      </c>
      <c r="S62" s="33"/>
      <c r="T62" s="72"/>
      <c r="U62" s="25"/>
      <c r="V62" s="86"/>
      <c r="W62" s="221"/>
      <c r="Y62" s="222"/>
      <c r="Z62" s="225"/>
      <c r="AA62" s="224"/>
      <c r="AB62" s="225"/>
      <c r="AC62" s="224"/>
      <c r="AD62" s="225"/>
      <c r="AE62" s="225"/>
      <c r="AF62" s="225"/>
      <c r="AG62" s="225"/>
      <c r="AH62" s="223"/>
      <c r="AI62" s="223"/>
      <c r="AJ62" s="237">
        <f t="shared" si="22"/>
        <v>0</v>
      </c>
      <c r="AL62" s="25"/>
      <c r="AN62" s="221"/>
      <c r="AP62" s="222"/>
      <c r="AQ62" s="225"/>
      <c r="AR62" s="224"/>
      <c r="AS62" s="225"/>
      <c r="AT62" s="224"/>
      <c r="AU62" s="225"/>
      <c r="AV62" s="225"/>
      <c r="AW62" s="225"/>
      <c r="AX62" s="225"/>
      <c r="AY62" s="223"/>
      <c r="AZ62" s="223"/>
      <c r="BA62" s="237">
        <f t="shared" si="23"/>
        <v>0</v>
      </c>
      <c r="BC62" s="25"/>
      <c r="BE62" s="221"/>
      <c r="BG62" s="222"/>
      <c r="BH62" s="225"/>
      <c r="BI62" s="225"/>
      <c r="BJ62" s="225"/>
      <c r="BK62" s="224"/>
      <c r="BL62" s="225"/>
      <c r="BM62" s="225"/>
      <c r="BN62" s="225"/>
      <c r="BO62" s="225"/>
      <c r="BP62" s="223"/>
      <c r="BQ62" s="223"/>
      <c r="BR62" s="237">
        <f t="shared" si="24"/>
        <v>0</v>
      </c>
      <c r="BT62" s="25"/>
    </row>
    <row r="63" spans="2:72" outlineLevel="1" x14ac:dyDescent="0.25">
      <c r="B63" s="20"/>
      <c r="C63" s="20">
        <f>IF(ISERROR(I63+1)=TRUE,I63,IF(I63="","",MAX(C$15:C62)+1))</f>
        <v>33</v>
      </c>
      <c r="D63" s="20">
        <f t="shared" si="15"/>
        <v>1</v>
      </c>
      <c r="E63"/>
      <c r="G63" s="25"/>
      <c r="H63" s="72"/>
      <c r="I63" s="51">
        <v>34</v>
      </c>
      <c r="J63" s="274" t="s">
        <v>140</v>
      </c>
      <c r="K63" s="30"/>
      <c r="L63" s="30"/>
      <c r="M63" s="30"/>
      <c r="N63" s="30"/>
      <c r="O63" s="31"/>
      <c r="P63" s="43" t="s">
        <v>128</v>
      </c>
      <c r="Q63" s="32"/>
      <c r="R63" s="44" t="s">
        <v>129</v>
      </c>
      <c r="S63" s="33"/>
      <c r="T63" s="72"/>
      <c r="U63" s="25"/>
      <c r="V63" s="86"/>
      <c r="W63" s="221"/>
      <c r="Y63" s="222"/>
      <c r="Z63" s="225"/>
      <c r="AA63" s="224"/>
      <c r="AB63" s="225"/>
      <c r="AC63" s="224"/>
      <c r="AD63" s="225"/>
      <c r="AE63" s="225"/>
      <c r="AF63" s="225"/>
      <c r="AG63" s="225"/>
      <c r="AH63" s="225"/>
      <c r="AI63" s="225"/>
      <c r="AJ63" s="237">
        <f t="shared" si="22"/>
        <v>0</v>
      </c>
      <c r="AL63" s="25"/>
      <c r="AN63" s="221"/>
      <c r="AP63" s="222"/>
      <c r="AQ63" s="225"/>
      <c r="AR63" s="224"/>
      <c r="AS63" s="225"/>
      <c r="AT63" s="224"/>
      <c r="AU63" s="225"/>
      <c r="AV63" s="225"/>
      <c r="AW63" s="225"/>
      <c r="AX63" s="225"/>
      <c r="AY63" s="225"/>
      <c r="AZ63" s="225"/>
      <c r="BA63" s="237">
        <f t="shared" si="23"/>
        <v>0</v>
      </c>
      <c r="BC63" s="25"/>
      <c r="BE63" s="221"/>
      <c r="BG63" s="222"/>
      <c r="BH63" s="225"/>
      <c r="BI63" s="225"/>
      <c r="BJ63" s="225"/>
      <c r="BK63" s="224"/>
      <c r="BL63" s="225"/>
      <c r="BM63" s="225"/>
      <c r="BN63" s="225"/>
      <c r="BO63" s="225"/>
      <c r="BP63" s="225"/>
      <c r="BQ63" s="225"/>
      <c r="BR63" s="237">
        <f t="shared" si="24"/>
        <v>0</v>
      </c>
      <c r="BT63" s="25"/>
    </row>
    <row r="64" spans="2:72" outlineLevel="1" x14ac:dyDescent="0.25">
      <c r="B64" s="20"/>
      <c r="C64" s="20">
        <f>IF(ISERROR(I64+1)=TRUE,I64,IF(I64="","",MAX(C$15:C63)+1))</f>
        <v>34</v>
      </c>
      <c r="D64" s="20">
        <f t="shared" si="15"/>
        <v>1</v>
      </c>
      <c r="E64"/>
      <c r="G64" s="25"/>
      <c r="H64" s="72"/>
      <c r="I64" s="51">
        <v>35</v>
      </c>
      <c r="J64" s="274" t="s">
        <v>141</v>
      </c>
      <c r="K64" s="30"/>
      <c r="L64" s="30"/>
      <c r="M64" s="30"/>
      <c r="N64" s="30"/>
      <c r="O64" s="31"/>
      <c r="P64" s="43" t="s">
        <v>128</v>
      </c>
      <c r="Q64" s="32"/>
      <c r="R64" s="44" t="s">
        <v>129</v>
      </c>
      <c r="S64" s="33"/>
      <c r="T64" s="72"/>
      <c r="U64" s="25"/>
      <c r="V64" s="86"/>
      <c r="W64" s="221"/>
      <c r="Y64" s="222"/>
      <c r="Z64" s="225"/>
      <c r="AA64" s="224"/>
      <c r="AB64" s="225"/>
      <c r="AC64" s="224"/>
      <c r="AD64" s="225"/>
      <c r="AE64" s="225"/>
      <c r="AF64" s="225"/>
      <c r="AG64" s="225"/>
      <c r="AH64" s="225"/>
      <c r="AI64" s="225"/>
      <c r="AJ64" s="237">
        <f t="shared" si="22"/>
        <v>0</v>
      </c>
      <c r="AL64" s="25"/>
      <c r="AN64" s="221"/>
      <c r="AP64" s="222"/>
      <c r="AQ64" s="225"/>
      <c r="AR64" s="224"/>
      <c r="AS64" s="225"/>
      <c r="AT64" s="224"/>
      <c r="AU64" s="225"/>
      <c r="AV64" s="225"/>
      <c r="AW64" s="225"/>
      <c r="AX64" s="225"/>
      <c r="AY64" s="225"/>
      <c r="AZ64" s="225"/>
      <c r="BA64" s="237">
        <f t="shared" si="23"/>
        <v>0</v>
      </c>
      <c r="BC64" s="25"/>
      <c r="BE64" s="221"/>
      <c r="BG64" s="222"/>
      <c r="BH64" s="225"/>
      <c r="BI64" s="225"/>
      <c r="BJ64" s="225"/>
      <c r="BK64" s="224"/>
      <c r="BL64" s="225"/>
      <c r="BM64" s="225"/>
      <c r="BN64" s="225"/>
      <c r="BO64" s="225"/>
      <c r="BP64" s="225"/>
      <c r="BQ64" s="225"/>
      <c r="BR64" s="237">
        <f t="shared" si="24"/>
        <v>0</v>
      </c>
      <c r="BT64" s="25"/>
    </row>
    <row r="65" spans="2:72" outlineLevel="1" x14ac:dyDescent="0.25">
      <c r="B65" s="20"/>
      <c r="C65" s="20">
        <f>IF(ISERROR(I65+1)=TRUE,I65,IF(I65="","",MAX(C$15:C64)+1))</f>
        <v>35</v>
      </c>
      <c r="D65" s="20">
        <f t="shared" si="15"/>
        <v>1</v>
      </c>
      <c r="E65"/>
      <c r="G65" s="25"/>
      <c r="H65" s="72"/>
      <c r="I65" s="51">
        <v>36</v>
      </c>
      <c r="J65" s="274" t="s">
        <v>142</v>
      </c>
      <c r="K65" s="30"/>
      <c r="L65" s="30"/>
      <c r="M65" s="30"/>
      <c r="N65" s="30"/>
      <c r="O65" s="31"/>
      <c r="P65" s="43" t="s">
        <v>128</v>
      </c>
      <c r="Q65" s="32"/>
      <c r="R65" s="44" t="s">
        <v>129</v>
      </c>
      <c r="S65" s="33"/>
      <c r="T65" s="72"/>
      <c r="U65" s="25"/>
      <c r="V65" s="86"/>
      <c r="W65" s="221"/>
      <c r="Y65" s="222"/>
      <c r="Z65" s="225"/>
      <c r="AA65" s="224"/>
      <c r="AB65" s="225"/>
      <c r="AC65" s="224"/>
      <c r="AD65" s="225"/>
      <c r="AE65" s="225"/>
      <c r="AF65" s="225"/>
      <c r="AG65" s="225"/>
      <c r="AH65" s="225"/>
      <c r="AI65" s="225"/>
      <c r="AJ65" s="237">
        <f t="shared" si="22"/>
        <v>0</v>
      </c>
      <c r="AL65" s="25"/>
      <c r="AN65" s="221"/>
      <c r="AP65" s="222"/>
      <c r="AQ65" s="225"/>
      <c r="AR65" s="224"/>
      <c r="AS65" s="225"/>
      <c r="AT65" s="224"/>
      <c r="AU65" s="225"/>
      <c r="AV65" s="225"/>
      <c r="AW65" s="225"/>
      <c r="AX65" s="225"/>
      <c r="AY65" s="225"/>
      <c r="AZ65" s="225"/>
      <c r="BA65" s="237">
        <f t="shared" si="23"/>
        <v>0</v>
      </c>
      <c r="BC65" s="25"/>
      <c r="BE65" s="221"/>
      <c r="BG65" s="222"/>
      <c r="BH65" s="225"/>
      <c r="BI65" s="225"/>
      <c r="BJ65" s="225"/>
      <c r="BK65" s="224"/>
      <c r="BL65" s="225"/>
      <c r="BM65" s="225"/>
      <c r="BN65" s="225"/>
      <c r="BO65" s="225"/>
      <c r="BP65" s="225"/>
      <c r="BQ65" s="225"/>
      <c r="BR65" s="237">
        <f t="shared" si="24"/>
        <v>0</v>
      </c>
      <c r="BT65" s="25"/>
    </row>
    <row r="66" spans="2:72" outlineLevel="1" x14ac:dyDescent="0.25">
      <c r="B66" s="20"/>
      <c r="C66" s="20">
        <f>IF(ISERROR(I66+1)=TRUE,I66,IF(I66="","",MAX(C$15:C65)+1))</f>
        <v>36</v>
      </c>
      <c r="D66" s="20">
        <f t="shared" si="15"/>
        <v>1</v>
      </c>
      <c r="E66"/>
      <c r="G66" s="25"/>
      <c r="H66" s="72"/>
      <c r="I66" s="51">
        <v>37</v>
      </c>
      <c r="J66" s="274" t="s">
        <v>143</v>
      </c>
      <c r="K66" s="30"/>
      <c r="L66" s="30"/>
      <c r="M66" s="30"/>
      <c r="N66" s="30"/>
      <c r="O66" s="31"/>
      <c r="P66" s="43" t="s">
        <v>128</v>
      </c>
      <c r="Q66" s="32"/>
      <c r="R66" s="44" t="s">
        <v>129</v>
      </c>
      <c r="S66" s="33"/>
      <c r="T66" s="72"/>
      <c r="U66" s="25"/>
      <c r="V66" s="86"/>
      <c r="W66" s="221"/>
      <c r="Y66" s="222"/>
      <c r="Z66" s="225"/>
      <c r="AA66" s="224"/>
      <c r="AB66" s="225"/>
      <c r="AC66" s="224"/>
      <c r="AD66" s="225"/>
      <c r="AE66" s="225"/>
      <c r="AF66" s="225"/>
      <c r="AG66" s="225"/>
      <c r="AH66" s="225"/>
      <c r="AI66" s="225"/>
      <c r="AJ66" s="237">
        <f t="shared" si="22"/>
        <v>0</v>
      </c>
      <c r="AL66" s="25"/>
      <c r="AN66" s="221"/>
      <c r="AP66" s="222"/>
      <c r="AQ66" s="225"/>
      <c r="AR66" s="224"/>
      <c r="AS66" s="225"/>
      <c r="AT66" s="224"/>
      <c r="AU66" s="225"/>
      <c r="AV66" s="225"/>
      <c r="AW66" s="225"/>
      <c r="AX66" s="225"/>
      <c r="AY66" s="225"/>
      <c r="AZ66" s="225"/>
      <c r="BA66" s="237">
        <f t="shared" si="23"/>
        <v>0</v>
      </c>
      <c r="BC66" s="25"/>
      <c r="BE66" s="221"/>
      <c r="BG66" s="222"/>
      <c r="BH66" s="225"/>
      <c r="BI66" s="225"/>
      <c r="BJ66" s="225"/>
      <c r="BK66" s="224"/>
      <c r="BL66" s="225"/>
      <c r="BM66" s="225"/>
      <c r="BN66" s="225"/>
      <c r="BO66" s="225"/>
      <c r="BP66" s="225"/>
      <c r="BQ66" s="225"/>
      <c r="BR66" s="237">
        <f t="shared" si="24"/>
        <v>0</v>
      </c>
      <c r="BT66" s="25"/>
    </row>
    <row r="67" spans="2:72" outlineLevel="1" x14ac:dyDescent="0.25">
      <c r="B67" s="20"/>
      <c r="C67" s="20">
        <f>IF(ISERROR(I67+1)=TRUE,I67,IF(I67="","",MAX(C$15:C66)+1))</f>
        <v>37</v>
      </c>
      <c r="D67" s="20">
        <f t="shared" si="15"/>
        <v>1</v>
      </c>
      <c r="E67"/>
      <c r="G67" s="25"/>
      <c r="H67" s="72"/>
      <c r="I67" s="51">
        <v>38</v>
      </c>
      <c r="J67" s="274" t="s">
        <v>144</v>
      </c>
      <c r="K67" s="30"/>
      <c r="L67" s="30"/>
      <c r="M67" s="30"/>
      <c r="N67" s="30"/>
      <c r="O67" s="31"/>
      <c r="P67" s="43" t="s">
        <v>128</v>
      </c>
      <c r="Q67" s="32"/>
      <c r="R67" s="44" t="s">
        <v>129</v>
      </c>
      <c r="S67" s="33"/>
      <c r="T67" s="72"/>
      <c r="U67" s="25"/>
      <c r="V67" s="86"/>
      <c r="W67" s="221"/>
      <c r="Y67" s="222"/>
      <c r="Z67" s="225"/>
      <c r="AA67" s="224"/>
      <c r="AB67" s="225"/>
      <c r="AC67" s="224"/>
      <c r="AD67" s="225"/>
      <c r="AE67" s="225"/>
      <c r="AF67" s="225"/>
      <c r="AG67" s="225"/>
      <c r="AH67" s="225"/>
      <c r="AI67" s="225"/>
      <c r="AJ67" s="237">
        <f t="shared" si="22"/>
        <v>0</v>
      </c>
      <c r="AL67" s="25"/>
      <c r="AN67" s="221"/>
      <c r="AP67" s="222"/>
      <c r="AQ67" s="225"/>
      <c r="AR67" s="224"/>
      <c r="AS67" s="225"/>
      <c r="AT67" s="224"/>
      <c r="AU67" s="225"/>
      <c r="AV67" s="225"/>
      <c r="AW67" s="225"/>
      <c r="AX67" s="225"/>
      <c r="AY67" s="225"/>
      <c r="AZ67" s="225"/>
      <c r="BA67" s="237">
        <f t="shared" si="23"/>
        <v>0</v>
      </c>
      <c r="BC67" s="25"/>
      <c r="BE67" s="221"/>
      <c r="BG67" s="222"/>
      <c r="BH67" s="225"/>
      <c r="BI67" s="225"/>
      <c r="BJ67" s="225"/>
      <c r="BK67" s="224"/>
      <c r="BL67" s="225"/>
      <c r="BM67" s="225"/>
      <c r="BN67" s="225"/>
      <c r="BO67" s="225"/>
      <c r="BP67" s="225"/>
      <c r="BQ67" s="225"/>
      <c r="BR67" s="237">
        <f t="shared" si="24"/>
        <v>0</v>
      </c>
      <c r="BT67" s="25"/>
    </row>
    <row r="68" spans="2:72" outlineLevel="1" x14ac:dyDescent="0.25">
      <c r="B68" s="20"/>
      <c r="C68" s="20">
        <f>IF(ISERROR(I68+1)=TRUE,I68,IF(I68="","",MAX(C$15:C67)+1))</f>
        <v>38</v>
      </c>
      <c r="D68" s="20">
        <f t="shared" si="15"/>
        <v>1</v>
      </c>
      <c r="E68"/>
      <c r="G68" s="25"/>
      <c r="H68" s="72"/>
      <c r="I68" s="51">
        <v>39</v>
      </c>
      <c r="J68" s="274" t="s">
        <v>145</v>
      </c>
      <c r="K68" s="30"/>
      <c r="L68" s="30"/>
      <c r="M68" s="30"/>
      <c r="N68" s="30"/>
      <c r="O68" s="31"/>
      <c r="P68" s="43" t="s">
        <v>128</v>
      </c>
      <c r="Q68" s="32"/>
      <c r="R68" s="44" t="s">
        <v>129</v>
      </c>
      <c r="S68" s="33"/>
      <c r="T68" s="72"/>
      <c r="U68" s="25"/>
      <c r="V68" s="86"/>
      <c r="W68" s="221"/>
      <c r="Y68" s="222"/>
      <c r="Z68" s="225"/>
      <c r="AA68" s="224"/>
      <c r="AB68" s="223"/>
      <c r="AC68" s="224"/>
      <c r="AD68" s="225"/>
      <c r="AE68" s="225"/>
      <c r="AF68" s="225"/>
      <c r="AG68" s="225"/>
      <c r="AH68" s="225"/>
      <c r="AI68" s="225"/>
      <c r="AJ68" s="237">
        <f t="shared" si="22"/>
        <v>0</v>
      </c>
      <c r="AL68" s="25"/>
      <c r="AN68" s="221"/>
      <c r="AP68" s="222"/>
      <c r="AQ68" s="225"/>
      <c r="AR68" s="224"/>
      <c r="AS68" s="223"/>
      <c r="AT68" s="224"/>
      <c r="AU68" s="225"/>
      <c r="AV68" s="225"/>
      <c r="AW68" s="225"/>
      <c r="AX68" s="225"/>
      <c r="AY68" s="225"/>
      <c r="AZ68" s="225"/>
      <c r="BA68" s="237">
        <f t="shared" si="23"/>
        <v>0</v>
      </c>
      <c r="BC68" s="25"/>
      <c r="BE68" s="221"/>
      <c r="BG68" s="222"/>
      <c r="BH68" s="225"/>
      <c r="BI68" s="225"/>
      <c r="BJ68" s="223"/>
      <c r="BK68" s="224"/>
      <c r="BL68" s="225"/>
      <c r="BM68" s="225"/>
      <c r="BN68" s="225"/>
      <c r="BO68" s="225"/>
      <c r="BP68" s="225"/>
      <c r="BQ68" s="225"/>
      <c r="BR68" s="237">
        <f t="shared" si="24"/>
        <v>0</v>
      </c>
      <c r="BT68" s="25"/>
    </row>
    <row r="69" spans="2:72" outlineLevel="1" x14ac:dyDescent="0.25">
      <c r="B69" s="20"/>
      <c r="C69" s="20">
        <f>IF(ISERROR(I69+1)=TRUE,I69,IF(I69="","",MAX(C$15:C68)+1))</f>
        <v>39</v>
      </c>
      <c r="D69" s="20">
        <f t="shared" si="15"/>
        <v>1</v>
      </c>
      <c r="E69"/>
      <c r="G69" s="25"/>
      <c r="H69" s="72"/>
      <c r="I69" s="51">
        <v>40</v>
      </c>
      <c r="J69" s="274" t="s">
        <v>146</v>
      </c>
      <c r="K69" s="30"/>
      <c r="L69" s="30"/>
      <c r="M69" s="30"/>
      <c r="N69" s="30"/>
      <c r="O69" s="31"/>
      <c r="P69" s="43" t="s">
        <v>128</v>
      </c>
      <c r="Q69" s="32"/>
      <c r="R69" s="44" t="s">
        <v>129</v>
      </c>
      <c r="S69" s="33"/>
      <c r="T69" s="72"/>
      <c r="U69" s="25"/>
      <c r="V69" s="86"/>
      <c r="W69" s="221"/>
      <c r="Y69" s="222"/>
      <c r="Z69" s="225"/>
      <c r="AA69" s="224"/>
      <c r="AB69" s="225"/>
      <c r="AC69" s="224"/>
      <c r="AD69" s="225"/>
      <c r="AE69" s="225"/>
      <c r="AF69" s="225"/>
      <c r="AG69" s="225"/>
      <c r="AH69" s="225"/>
      <c r="AI69" s="225"/>
      <c r="AJ69" s="237">
        <f t="shared" si="22"/>
        <v>0</v>
      </c>
      <c r="AL69" s="25"/>
      <c r="AN69" s="221"/>
      <c r="AP69" s="222"/>
      <c r="AQ69" s="225"/>
      <c r="AR69" s="224"/>
      <c r="AS69" s="225"/>
      <c r="AT69" s="224"/>
      <c r="AU69" s="225"/>
      <c r="AV69" s="225"/>
      <c r="AW69" s="225"/>
      <c r="AX69" s="225"/>
      <c r="AY69" s="225"/>
      <c r="AZ69" s="225"/>
      <c r="BA69" s="237">
        <f t="shared" si="23"/>
        <v>0</v>
      </c>
      <c r="BC69" s="25"/>
      <c r="BE69" s="221"/>
      <c r="BG69" s="222"/>
      <c r="BH69" s="225"/>
      <c r="BI69" s="225"/>
      <c r="BJ69" s="223"/>
      <c r="BK69" s="224"/>
      <c r="BL69" s="225"/>
      <c r="BM69" s="225"/>
      <c r="BN69" s="225"/>
      <c r="BO69" s="225"/>
      <c r="BP69" s="225"/>
      <c r="BQ69" s="225"/>
      <c r="BR69" s="237">
        <f t="shared" si="24"/>
        <v>0</v>
      </c>
      <c r="BT69" s="25"/>
    </row>
    <row r="70" spans="2:72" outlineLevel="1" x14ac:dyDescent="0.25">
      <c r="B70" s="20"/>
      <c r="C70" s="20">
        <f>IF(ISERROR(I70+1)=TRUE,I70,IF(I70="","",MAX(C$15:C69)+1))</f>
        <v>40</v>
      </c>
      <c r="D70" s="20">
        <f t="shared" si="15"/>
        <v>1</v>
      </c>
      <c r="E70"/>
      <c r="G70" s="25"/>
      <c r="H70" s="72"/>
      <c r="I70" s="51">
        <v>41</v>
      </c>
      <c r="J70" s="274" t="s">
        <v>147</v>
      </c>
      <c r="K70" s="30"/>
      <c r="L70" s="30"/>
      <c r="M70" s="30"/>
      <c r="N70" s="30"/>
      <c r="O70" s="31"/>
      <c r="P70" s="43" t="s">
        <v>128</v>
      </c>
      <c r="Q70" s="32"/>
      <c r="R70" s="44" t="s">
        <v>129</v>
      </c>
      <c r="S70" s="33"/>
      <c r="T70" s="72"/>
      <c r="U70" s="25"/>
      <c r="V70" s="86"/>
      <c r="W70" s="221"/>
      <c r="Y70" s="222"/>
      <c r="Z70" s="225"/>
      <c r="AA70" s="224"/>
      <c r="AB70" s="225"/>
      <c r="AC70" s="224"/>
      <c r="AD70" s="223">
        <f>AD9</f>
        <v>587</v>
      </c>
      <c r="AE70" s="225"/>
      <c r="AF70" s="225"/>
      <c r="AG70" s="225"/>
      <c r="AH70" s="225"/>
      <c r="AI70" s="225"/>
      <c r="AJ70" s="237">
        <f t="shared" si="22"/>
        <v>0</v>
      </c>
      <c r="AL70" s="25"/>
      <c r="AN70" s="221"/>
      <c r="AP70" s="222"/>
      <c r="AQ70" s="225"/>
      <c r="AR70" s="224"/>
      <c r="AS70" s="225"/>
      <c r="AT70" s="224"/>
      <c r="AU70" s="223">
        <f>AU9</f>
        <v>540</v>
      </c>
      <c r="AV70" s="225"/>
      <c r="AW70" s="225"/>
      <c r="AX70" s="225"/>
      <c r="AY70" s="225"/>
      <c r="AZ70" s="225"/>
      <c r="BA70" s="237">
        <f t="shared" si="23"/>
        <v>0</v>
      </c>
      <c r="BC70" s="25"/>
      <c r="BE70" s="221"/>
      <c r="BG70" s="222"/>
      <c r="BH70" s="225"/>
      <c r="BI70" s="225"/>
      <c r="BJ70" s="225"/>
      <c r="BK70" s="224"/>
      <c r="BL70" s="223">
        <f>+BL9</f>
        <v>271</v>
      </c>
      <c r="BM70" s="225"/>
      <c r="BN70" s="225"/>
      <c r="BO70" s="225"/>
      <c r="BP70" s="225"/>
      <c r="BQ70" s="225"/>
      <c r="BR70" s="237">
        <f t="shared" si="24"/>
        <v>0</v>
      </c>
      <c r="BT70" s="25"/>
    </row>
    <row r="71" spans="2:72" outlineLevel="1" x14ac:dyDescent="0.25">
      <c r="B71" s="20"/>
      <c r="C71" s="20">
        <f>IF(ISERROR(I71+1)=TRUE,I71,IF(I71="","",MAX(C$15:C70)+1))</f>
        <v>41</v>
      </c>
      <c r="D71" s="20">
        <f t="shared" si="15"/>
        <v>1</v>
      </c>
      <c r="E71"/>
      <c r="G71" s="25"/>
      <c r="H71" s="72"/>
      <c r="I71" s="51">
        <v>42</v>
      </c>
      <c r="J71" s="274" t="s">
        <v>148</v>
      </c>
      <c r="K71" s="30"/>
      <c r="L71" s="30"/>
      <c r="M71" s="30"/>
      <c r="N71" s="30"/>
      <c r="O71" s="31"/>
      <c r="P71" s="43" t="s">
        <v>128</v>
      </c>
      <c r="Q71" s="32"/>
      <c r="R71" s="44" t="s">
        <v>129</v>
      </c>
      <c r="S71" s="33"/>
      <c r="T71" s="72"/>
      <c r="U71" s="25"/>
      <c r="V71" s="86"/>
      <c r="W71" s="221"/>
      <c r="Y71" s="222"/>
      <c r="Z71" s="225"/>
      <c r="AA71" s="224"/>
      <c r="AB71" s="225"/>
      <c r="AC71" s="224"/>
      <c r="AD71" s="225"/>
      <c r="AE71" s="225"/>
      <c r="AF71" s="225"/>
      <c r="AG71" s="225"/>
      <c r="AH71" s="225"/>
      <c r="AI71" s="225"/>
      <c r="AJ71" s="237">
        <f t="shared" si="22"/>
        <v>0</v>
      </c>
      <c r="AL71" s="25"/>
      <c r="AN71" s="221"/>
      <c r="AP71" s="222"/>
      <c r="AQ71" s="225"/>
      <c r="AR71" s="224"/>
      <c r="AS71" s="225"/>
      <c r="AT71" s="224"/>
      <c r="AU71" s="225"/>
      <c r="AV71" s="225"/>
      <c r="AW71" s="225"/>
      <c r="AX71" s="225"/>
      <c r="AY71" s="225"/>
      <c r="AZ71" s="225"/>
      <c r="BA71" s="237">
        <f t="shared" si="23"/>
        <v>0</v>
      </c>
      <c r="BC71" s="25"/>
      <c r="BE71" s="221"/>
      <c r="BG71" s="222"/>
      <c r="BH71" s="225"/>
      <c r="BI71" s="225"/>
      <c r="BJ71" s="225"/>
      <c r="BK71" s="224"/>
      <c r="BL71" s="225"/>
      <c r="BM71" s="225"/>
      <c r="BN71" s="225"/>
      <c r="BO71" s="225"/>
      <c r="BP71" s="225"/>
      <c r="BQ71" s="225"/>
      <c r="BR71" s="237">
        <f t="shared" si="24"/>
        <v>0</v>
      </c>
      <c r="BT71" s="25"/>
    </row>
    <row r="72" spans="2:72" outlineLevel="1" x14ac:dyDescent="0.25">
      <c r="B72" s="20"/>
      <c r="C72" s="20">
        <f>IF(ISERROR(I72+1)=TRUE,I72,IF(I72="","",MAX(C$15:C71)+1))</f>
        <v>42</v>
      </c>
      <c r="D72" s="20">
        <f t="shared" si="15"/>
        <v>1</v>
      </c>
      <c r="E72"/>
      <c r="G72" s="25"/>
      <c r="H72" s="72"/>
      <c r="I72" s="51">
        <v>43</v>
      </c>
      <c r="J72" s="274" t="s">
        <v>149</v>
      </c>
      <c r="K72" s="30"/>
      <c r="L72" s="30"/>
      <c r="M72" s="30"/>
      <c r="N72" s="30"/>
      <c r="O72" s="31"/>
      <c r="P72" s="43" t="s">
        <v>128</v>
      </c>
      <c r="Q72" s="32"/>
      <c r="R72" s="44" t="s">
        <v>129</v>
      </c>
      <c r="S72" s="33"/>
      <c r="T72" s="72"/>
      <c r="U72" s="25"/>
      <c r="V72" s="86"/>
      <c r="W72" s="221"/>
      <c r="Y72" s="222"/>
      <c r="Z72" s="225"/>
      <c r="AA72" s="224"/>
      <c r="AB72" s="225"/>
      <c r="AC72" s="224"/>
      <c r="AD72" s="223"/>
      <c r="AE72" s="225"/>
      <c r="AF72" s="223">
        <f>AF9</f>
        <v>211</v>
      </c>
      <c r="AG72" s="225"/>
      <c r="AH72" s="223"/>
      <c r="AI72" s="223"/>
      <c r="AJ72" s="237">
        <f t="shared" si="22"/>
        <v>0</v>
      </c>
      <c r="AL72" s="25"/>
      <c r="AN72" s="221"/>
      <c r="AP72" s="222"/>
      <c r="AQ72" s="225"/>
      <c r="AR72" s="224"/>
      <c r="AS72" s="225"/>
      <c r="AT72" s="224"/>
      <c r="AU72" s="223"/>
      <c r="AV72" s="225"/>
      <c r="AW72" s="223">
        <f>AW9</f>
        <v>324</v>
      </c>
      <c r="AX72" s="225"/>
      <c r="AY72" s="223"/>
      <c r="AZ72" s="223"/>
      <c r="BA72" s="237">
        <f t="shared" si="23"/>
        <v>0</v>
      </c>
      <c r="BC72" s="25"/>
      <c r="BE72" s="221"/>
      <c r="BG72" s="222"/>
      <c r="BH72" s="225"/>
      <c r="BI72" s="225"/>
      <c r="BJ72" s="225"/>
      <c r="BK72" s="224"/>
      <c r="BL72" s="225"/>
      <c r="BM72" s="225"/>
      <c r="BN72" s="223">
        <f>+BN9</f>
        <v>689</v>
      </c>
      <c r="BO72" s="225"/>
      <c r="BP72" s="223">
        <f>+BP9</f>
        <v>0</v>
      </c>
      <c r="BQ72" s="223"/>
      <c r="BR72" s="237">
        <f t="shared" si="24"/>
        <v>0</v>
      </c>
      <c r="BT72" s="25"/>
    </row>
    <row r="73" spans="2:72" outlineLevel="1" x14ac:dyDescent="0.25">
      <c r="B73" s="20"/>
      <c r="C73" s="20">
        <f>IF(ISERROR(I73+1)=TRUE,I73,IF(I73="","",MAX(C$15:C72)+1))</f>
        <v>43</v>
      </c>
      <c r="D73" s="20">
        <f t="shared" si="15"/>
        <v>1</v>
      </c>
      <c r="E73"/>
      <c r="G73" s="25"/>
      <c r="H73" s="72"/>
      <c r="I73" s="51">
        <v>44</v>
      </c>
      <c r="J73" s="274" t="s">
        <v>150</v>
      </c>
      <c r="K73" s="30"/>
      <c r="L73" s="30"/>
      <c r="M73" s="30"/>
      <c r="N73" s="30"/>
      <c r="O73" s="31"/>
      <c r="P73" s="43" t="s">
        <v>128</v>
      </c>
      <c r="Q73" s="32"/>
      <c r="R73" s="44" t="s">
        <v>129</v>
      </c>
      <c r="S73" s="33"/>
      <c r="T73" s="72"/>
      <c r="U73" s="25"/>
      <c r="V73" s="86"/>
      <c r="W73" s="221"/>
      <c r="Y73" s="222"/>
      <c r="Z73" s="225"/>
      <c r="AA73" s="224"/>
      <c r="AB73" s="225"/>
      <c r="AC73" s="224"/>
      <c r="AD73" s="225"/>
      <c r="AE73" s="225"/>
      <c r="AF73" s="225"/>
      <c r="AG73" s="225"/>
      <c r="AH73" s="223"/>
      <c r="AI73" s="223"/>
      <c r="AJ73" s="237">
        <f t="shared" si="22"/>
        <v>0</v>
      </c>
      <c r="AL73" s="25"/>
      <c r="AN73" s="221"/>
      <c r="AP73" s="222"/>
      <c r="AQ73" s="225"/>
      <c r="AR73" s="224"/>
      <c r="AS73" s="225"/>
      <c r="AT73" s="224"/>
      <c r="AU73" s="225"/>
      <c r="AV73" s="225"/>
      <c r="AW73" s="225"/>
      <c r="AX73" s="225"/>
      <c r="AY73" s="223"/>
      <c r="AZ73" s="223"/>
      <c r="BA73" s="237">
        <f t="shared" si="23"/>
        <v>0</v>
      </c>
      <c r="BC73" s="25"/>
      <c r="BE73" s="221"/>
      <c r="BG73" s="222"/>
      <c r="BH73" s="225"/>
      <c r="BI73" s="225"/>
      <c r="BJ73" s="225"/>
      <c r="BK73" s="224"/>
      <c r="BL73" s="225"/>
      <c r="BM73" s="225"/>
      <c r="BN73" s="225"/>
      <c r="BO73" s="225"/>
      <c r="BP73" s="223"/>
      <c r="BQ73" s="223"/>
      <c r="BR73" s="237">
        <f t="shared" si="24"/>
        <v>0</v>
      </c>
      <c r="BT73" s="25"/>
    </row>
    <row r="74" spans="2:72" outlineLevel="1" x14ac:dyDescent="0.25">
      <c r="B74" s="20"/>
      <c r="C74" s="20">
        <f>IF(ISERROR(I74+1)=TRUE,I74,IF(I74="","",MAX(C$15:C73)+1))</f>
        <v>44</v>
      </c>
      <c r="D74" s="20">
        <f t="shared" si="15"/>
        <v>1</v>
      </c>
      <c r="E74"/>
      <c r="G74" s="25"/>
      <c r="H74" s="72"/>
      <c r="I74" s="51">
        <v>45</v>
      </c>
      <c r="J74" s="274" t="s">
        <v>151</v>
      </c>
      <c r="K74" s="30"/>
      <c r="L74" s="30"/>
      <c r="M74" s="30"/>
      <c r="N74" s="30"/>
      <c r="O74" s="31"/>
      <c r="P74" s="43" t="s">
        <v>128</v>
      </c>
      <c r="Q74" s="32"/>
      <c r="R74" s="44" t="s">
        <v>129</v>
      </c>
      <c r="S74" s="33"/>
      <c r="T74" s="72"/>
      <c r="U74" s="25"/>
      <c r="V74" s="86"/>
      <c r="W74" s="221"/>
      <c r="Y74" s="222"/>
      <c r="Z74" s="225"/>
      <c r="AA74" s="224"/>
      <c r="AB74" s="225"/>
      <c r="AC74" s="224"/>
      <c r="AD74" s="225"/>
      <c r="AE74" s="225"/>
      <c r="AF74" s="225"/>
      <c r="AG74" s="225"/>
      <c r="AH74" s="225"/>
      <c r="AI74" s="225"/>
      <c r="AJ74" s="237">
        <f t="shared" si="22"/>
        <v>0</v>
      </c>
      <c r="AL74" s="25"/>
      <c r="AN74" s="221"/>
      <c r="AP74" s="222"/>
      <c r="AQ74" s="225"/>
      <c r="AR74" s="224"/>
      <c r="AS74" s="225"/>
      <c r="AT74" s="224"/>
      <c r="AU74" s="225"/>
      <c r="AV74" s="225"/>
      <c r="AW74" s="225"/>
      <c r="AX74" s="225"/>
      <c r="AY74" s="225"/>
      <c r="AZ74" s="225"/>
      <c r="BA74" s="237">
        <f t="shared" si="23"/>
        <v>0</v>
      </c>
      <c r="BC74" s="25"/>
      <c r="BE74" s="221"/>
      <c r="BG74" s="222"/>
      <c r="BH74" s="225"/>
      <c r="BI74" s="225"/>
      <c r="BJ74" s="225"/>
      <c r="BK74" s="224"/>
      <c r="BL74" s="225"/>
      <c r="BM74" s="225"/>
      <c r="BN74" s="225"/>
      <c r="BO74" s="225"/>
      <c r="BP74" s="225"/>
      <c r="BQ74" s="225"/>
      <c r="BR74" s="237">
        <f t="shared" si="24"/>
        <v>0</v>
      </c>
      <c r="BT74" s="25"/>
    </row>
    <row r="75" spans="2:72" outlineLevel="1" x14ac:dyDescent="0.25">
      <c r="B75" s="20"/>
      <c r="C75" s="20">
        <f>IF(ISERROR(I75+1)=TRUE,I75,IF(I75="","",MAX(C$15:C74)+1))</f>
        <v>45</v>
      </c>
      <c r="D75" s="20">
        <f t="shared" si="15"/>
        <v>1</v>
      </c>
      <c r="E75"/>
      <c r="G75" s="25"/>
      <c r="H75" s="72"/>
      <c r="I75" s="51">
        <v>46</v>
      </c>
      <c r="J75" s="274" t="s">
        <v>152</v>
      </c>
      <c r="K75" s="30"/>
      <c r="L75" s="30"/>
      <c r="M75" s="30"/>
      <c r="N75" s="30"/>
      <c r="O75" s="31"/>
      <c r="P75" s="43" t="s">
        <v>128</v>
      </c>
      <c r="Q75" s="32"/>
      <c r="R75" s="44" t="s">
        <v>129</v>
      </c>
      <c r="S75" s="33"/>
      <c r="T75" s="72"/>
      <c r="U75" s="25"/>
      <c r="V75" s="86"/>
      <c r="W75" s="221"/>
      <c r="Y75" s="222"/>
      <c r="Z75" s="225"/>
      <c r="AA75" s="224"/>
      <c r="AB75" s="225"/>
      <c r="AC75" s="224"/>
      <c r="AD75" s="225"/>
      <c r="AE75" s="225"/>
      <c r="AF75" s="225"/>
      <c r="AG75" s="225"/>
      <c r="AH75" s="225"/>
      <c r="AI75" s="225"/>
      <c r="AJ75" s="237">
        <f t="shared" si="22"/>
        <v>0</v>
      </c>
      <c r="AL75" s="25"/>
      <c r="AN75" s="221"/>
      <c r="AP75" s="222"/>
      <c r="AQ75" s="225"/>
      <c r="AR75" s="224"/>
      <c r="AS75" s="225"/>
      <c r="AT75" s="224"/>
      <c r="AU75" s="225"/>
      <c r="AV75" s="225"/>
      <c r="AW75" s="225"/>
      <c r="AX75" s="225"/>
      <c r="AY75" s="225"/>
      <c r="AZ75" s="225"/>
      <c r="BA75" s="237">
        <f t="shared" si="23"/>
        <v>0</v>
      </c>
      <c r="BC75" s="25"/>
      <c r="BE75" s="221"/>
      <c r="BG75" s="222"/>
      <c r="BH75" s="225"/>
      <c r="BI75" s="225"/>
      <c r="BJ75" s="225"/>
      <c r="BK75" s="224"/>
      <c r="BL75" s="225"/>
      <c r="BM75" s="225"/>
      <c r="BN75" s="225"/>
      <c r="BO75" s="225"/>
      <c r="BP75" s="225"/>
      <c r="BQ75" s="225"/>
      <c r="BR75" s="237">
        <f t="shared" si="24"/>
        <v>0</v>
      </c>
      <c r="BT75" s="25"/>
    </row>
    <row r="76" spans="2:72" outlineLevel="1" x14ac:dyDescent="0.25">
      <c r="B76" s="20"/>
      <c r="C76" s="20">
        <f>IF(ISERROR(I76+1)=TRUE,I76,IF(I76="","",MAX(C$15:C75)+1))</f>
        <v>46</v>
      </c>
      <c r="D76" s="20">
        <f t="shared" si="15"/>
        <v>1</v>
      </c>
      <c r="E76"/>
      <c r="G76" s="25"/>
      <c r="H76" s="72"/>
      <c r="I76" s="51">
        <v>47</v>
      </c>
      <c r="J76" s="274" t="s">
        <v>153</v>
      </c>
      <c r="K76" s="30"/>
      <c r="L76" s="30"/>
      <c r="M76" s="30"/>
      <c r="N76" s="30"/>
      <c r="O76" s="31"/>
      <c r="P76" s="43" t="s">
        <v>128</v>
      </c>
      <c r="Q76" s="32"/>
      <c r="R76" s="44" t="s">
        <v>129</v>
      </c>
      <c r="S76" s="33"/>
      <c r="T76" s="72"/>
      <c r="U76" s="25"/>
      <c r="V76" s="86"/>
      <c r="W76" s="221"/>
      <c r="Y76" s="222"/>
      <c r="Z76" s="225"/>
      <c r="AA76" s="224"/>
      <c r="AB76" s="225"/>
      <c r="AC76" s="224"/>
      <c r="AD76" s="225"/>
      <c r="AE76" s="225"/>
      <c r="AF76" s="225"/>
      <c r="AG76" s="225"/>
      <c r="AH76" s="225"/>
      <c r="AI76" s="225"/>
      <c r="AJ76" s="237">
        <f t="shared" si="22"/>
        <v>0</v>
      </c>
      <c r="AL76" s="25"/>
      <c r="AN76" s="221"/>
      <c r="AP76" s="222"/>
      <c r="AQ76" s="225"/>
      <c r="AR76" s="224"/>
      <c r="AS76" s="225"/>
      <c r="AT76" s="224"/>
      <c r="AU76" s="225"/>
      <c r="AV76" s="225"/>
      <c r="AW76" s="225"/>
      <c r="AX76" s="225"/>
      <c r="AY76" s="225"/>
      <c r="AZ76" s="225"/>
      <c r="BA76" s="237">
        <f t="shared" si="23"/>
        <v>0</v>
      </c>
      <c r="BC76" s="25"/>
      <c r="BE76" s="221"/>
      <c r="BG76" s="222"/>
      <c r="BH76" s="225"/>
      <c r="BI76" s="225"/>
      <c r="BJ76" s="225"/>
      <c r="BK76" s="224"/>
      <c r="BL76" s="225"/>
      <c r="BM76" s="225"/>
      <c r="BN76" s="225"/>
      <c r="BO76" s="225"/>
      <c r="BP76" s="225"/>
      <c r="BQ76" s="225"/>
      <c r="BR76" s="237">
        <f t="shared" si="24"/>
        <v>0</v>
      </c>
      <c r="BT76" s="25"/>
    </row>
    <row r="77" spans="2:72" outlineLevel="1" x14ac:dyDescent="0.25">
      <c r="B77" s="20"/>
      <c r="C77" s="20">
        <f>IF(ISERROR(I77+1)=TRUE,I77,IF(I77="","",MAX(C$15:C76)+1))</f>
        <v>47</v>
      </c>
      <c r="D77" s="20">
        <f t="shared" si="15"/>
        <v>1</v>
      </c>
      <c r="E77"/>
      <c r="G77" s="25"/>
      <c r="H77" s="72"/>
      <c r="I77" s="51">
        <v>48</v>
      </c>
      <c r="J77" s="274" t="s">
        <v>154</v>
      </c>
      <c r="K77" s="30"/>
      <c r="L77" s="30"/>
      <c r="M77" s="30"/>
      <c r="N77" s="30"/>
      <c r="O77" s="31"/>
      <c r="P77" s="43" t="s">
        <v>128</v>
      </c>
      <c r="Q77" s="32"/>
      <c r="R77" s="44" t="s">
        <v>129</v>
      </c>
      <c r="S77" s="33"/>
      <c r="T77" s="72"/>
      <c r="U77" s="25"/>
      <c r="V77" s="86"/>
      <c r="W77" s="221"/>
      <c r="Y77" s="222"/>
      <c r="Z77" s="225"/>
      <c r="AA77" s="224"/>
      <c r="AB77" s="225"/>
      <c r="AC77" s="224"/>
      <c r="AD77" s="225"/>
      <c r="AE77" s="225"/>
      <c r="AF77" s="225"/>
      <c r="AG77" s="225"/>
      <c r="AH77" s="225"/>
      <c r="AI77" s="225"/>
      <c r="AJ77" s="237">
        <f t="shared" ref="AJ77:AJ104" si="25">SUM(Y77:AI77)*$Q77</f>
        <v>0</v>
      </c>
      <c r="AL77" s="25"/>
      <c r="AN77" s="221"/>
      <c r="AP77" s="222"/>
      <c r="AQ77" s="225"/>
      <c r="AR77" s="224"/>
      <c r="AS77" s="225"/>
      <c r="AT77" s="224"/>
      <c r="AU77" s="225"/>
      <c r="AV77" s="225"/>
      <c r="AW77" s="225"/>
      <c r="AX77" s="225"/>
      <c r="AY77" s="225"/>
      <c r="AZ77" s="225"/>
      <c r="BA77" s="237">
        <f t="shared" si="23"/>
        <v>0</v>
      </c>
      <c r="BC77" s="25"/>
      <c r="BE77" s="221"/>
      <c r="BG77" s="222"/>
      <c r="BH77" s="225"/>
      <c r="BI77" s="225"/>
      <c r="BJ77" s="225"/>
      <c r="BK77" s="224"/>
      <c r="BL77" s="225"/>
      <c r="BM77" s="225"/>
      <c r="BN77" s="225"/>
      <c r="BO77" s="225"/>
      <c r="BP77" s="225"/>
      <c r="BQ77" s="225"/>
      <c r="BR77" s="237">
        <f t="shared" ref="BR77:BR106" si="26">SUM(BG77:BQ77)*$Q77</f>
        <v>0</v>
      </c>
      <c r="BT77" s="25"/>
    </row>
    <row r="78" spans="2:72" outlineLevel="1" x14ac:dyDescent="0.25">
      <c r="B78" s="20"/>
      <c r="C78" s="20">
        <f>IF(ISERROR(I78+1)=TRUE,I78,IF(I78="","",MAX(C$15:C77)+1))</f>
        <v>48</v>
      </c>
      <c r="D78" s="20">
        <f t="shared" si="15"/>
        <v>1</v>
      </c>
      <c r="E78"/>
      <c r="G78" s="25"/>
      <c r="H78" s="72"/>
      <c r="I78" s="51">
        <v>49</v>
      </c>
      <c r="J78" s="274" t="s">
        <v>155</v>
      </c>
      <c r="K78" s="30"/>
      <c r="L78" s="30"/>
      <c r="M78" s="30"/>
      <c r="N78" s="30"/>
      <c r="O78" s="31"/>
      <c r="P78" s="43" t="s">
        <v>128</v>
      </c>
      <c r="Q78" s="32"/>
      <c r="R78" s="44" t="s">
        <v>129</v>
      </c>
      <c r="S78" s="33"/>
      <c r="T78" s="72"/>
      <c r="U78" s="25"/>
      <c r="V78" s="86"/>
      <c r="W78" s="221"/>
      <c r="Y78" s="222"/>
      <c r="Z78" s="225"/>
      <c r="AA78" s="224"/>
      <c r="AB78" s="225"/>
      <c r="AC78" s="224"/>
      <c r="AD78" s="225"/>
      <c r="AE78" s="225"/>
      <c r="AF78" s="225"/>
      <c r="AG78" s="225"/>
      <c r="AH78" s="225"/>
      <c r="AI78" s="225"/>
      <c r="AJ78" s="237">
        <f t="shared" si="25"/>
        <v>0</v>
      </c>
      <c r="AL78" s="25"/>
      <c r="AN78" s="221"/>
      <c r="AP78" s="222"/>
      <c r="AQ78" s="225"/>
      <c r="AR78" s="224"/>
      <c r="AS78" s="225"/>
      <c r="AT78" s="224"/>
      <c r="AU78" s="225"/>
      <c r="AV78" s="225"/>
      <c r="AW78" s="225"/>
      <c r="AX78" s="225"/>
      <c r="AY78" s="225"/>
      <c r="AZ78" s="225"/>
      <c r="BA78" s="237">
        <f t="shared" si="23"/>
        <v>0</v>
      </c>
      <c r="BC78" s="25"/>
      <c r="BE78" s="221"/>
      <c r="BG78" s="222"/>
      <c r="BH78" s="225"/>
      <c r="BI78" s="225"/>
      <c r="BJ78" s="225"/>
      <c r="BK78" s="224"/>
      <c r="BL78" s="225"/>
      <c r="BM78" s="225"/>
      <c r="BN78" s="225"/>
      <c r="BO78" s="225"/>
      <c r="BP78" s="225"/>
      <c r="BQ78" s="225"/>
      <c r="BR78" s="237">
        <f t="shared" si="26"/>
        <v>0</v>
      </c>
      <c r="BT78" s="25"/>
    </row>
    <row r="79" spans="2:72" outlineLevel="1" x14ac:dyDescent="0.25">
      <c r="B79" s="20"/>
      <c r="C79" s="20">
        <f>IF(ISERROR(I79+1)=TRUE,I79,IF(I79="","",MAX(C$15:C78)+1))</f>
        <v>49</v>
      </c>
      <c r="D79" s="20">
        <f t="shared" si="15"/>
        <v>1</v>
      </c>
      <c r="E79"/>
      <c r="G79" s="25"/>
      <c r="H79" s="72"/>
      <c r="I79" s="51">
        <v>50</v>
      </c>
      <c r="J79" s="274" t="s">
        <v>156</v>
      </c>
      <c r="K79" s="30"/>
      <c r="L79" s="30"/>
      <c r="M79" s="30"/>
      <c r="N79" s="30"/>
      <c r="O79" s="31"/>
      <c r="P79" s="43" t="s">
        <v>128</v>
      </c>
      <c r="Q79" s="32"/>
      <c r="R79" s="44" t="s">
        <v>129</v>
      </c>
      <c r="S79" s="33"/>
      <c r="T79" s="72"/>
      <c r="U79" s="25"/>
      <c r="V79" s="86"/>
      <c r="W79" s="221"/>
      <c r="Y79" s="222"/>
      <c r="Z79" s="225"/>
      <c r="AA79" s="224"/>
      <c r="AB79" s="225"/>
      <c r="AC79" s="224"/>
      <c r="AD79" s="225"/>
      <c r="AE79" s="225"/>
      <c r="AF79" s="225"/>
      <c r="AG79" s="225"/>
      <c r="AH79" s="225"/>
      <c r="AI79" s="225"/>
      <c r="AJ79" s="237">
        <f t="shared" si="25"/>
        <v>0</v>
      </c>
      <c r="AL79" s="25"/>
      <c r="AN79" s="221"/>
      <c r="AP79" s="222"/>
      <c r="AQ79" s="225"/>
      <c r="AR79" s="224"/>
      <c r="AS79" s="225"/>
      <c r="AT79" s="224"/>
      <c r="AU79" s="225"/>
      <c r="AV79" s="225"/>
      <c r="AW79" s="225"/>
      <c r="AX79" s="225"/>
      <c r="AY79" s="225"/>
      <c r="AZ79" s="225"/>
      <c r="BA79" s="237">
        <f t="shared" si="23"/>
        <v>0</v>
      </c>
      <c r="BC79" s="25"/>
      <c r="BE79" s="221"/>
      <c r="BG79" s="222"/>
      <c r="BH79" s="225"/>
      <c r="BI79" s="225"/>
      <c r="BJ79" s="225"/>
      <c r="BK79" s="224"/>
      <c r="BL79" s="223"/>
      <c r="BM79" s="225"/>
      <c r="BN79" s="225"/>
      <c r="BO79" s="225"/>
      <c r="BP79" s="225"/>
      <c r="BQ79" s="225"/>
      <c r="BR79" s="237">
        <f t="shared" si="26"/>
        <v>0</v>
      </c>
      <c r="BT79" s="25"/>
    </row>
    <row r="80" spans="2:72" outlineLevel="1" x14ac:dyDescent="0.25">
      <c r="B80" s="20"/>
      <c r="C80" s="20">
        <f>IF(ISERROR(I80+1)=TRUE,I80,IF(I80="","",MAX(C$15:C79)+1))</f>
        <v>50</v>
      </c>
      <c r="D80" s="20">
        <f t="shared" si="15"/>
        <v>1</v>
      </c>
      <c r="E80"/>
      <c r="G80" s="25"/>
      <c r="H80" s="72"/>
      <c r="I80" s="51">
        <v>51</v>
      </c>
      <c r="J80" s="274" t="s">
        <v>157</v>
      </c>
      <c r="K80" s="30"/>
      <c r="L80" s="30"/>
      <c r="M80" s="30"/>
      <c r="N80" s="30"/>
      <c r="O80" s="31"/>
      <c r="P80" s="43" t="s">
        <v>128</v>
      </c>
      <c r="Q80" s="32"/>
      <c r="R80" s="44" t="s">
        <v>129</v>
      </c>
      <c r="S80" s="33"/>
      <c r="T80" s="72"/>
      <c r="U80" s="25"/>
      <c r="V80" s="86"/>
      <c r="W80" s="221"/>
      <c r="Y80" s="222"/>
      <c r="Z80" s="225"/>
      <c r="AA80" s="224"/>
      <c r="AB80" s="225"/>
      <c r="AC80" s="224"/>
      <c r="AD80" s="225"/>
      <c r="AE80" s="225"/>
      <c r="AF80" s="225"/>
      <c r="AG80" s="225"/>
      <c r="AH80" s="225"/>
      <c r="AI80" s="225"/>
      <c r="AJ80" s="237">
        <f t="shared" si="25"/>
        <v>0</v>
      </c>
      <c r="AL80" s="25"/>
      <c r="AN80" s="221"/>
      <c r="AP80" s="222"/>
      <c r="AQ80" s="225"/>
      <c r="AR80" s="224"/>
      <c r="AS80" s="225"/>
      <c r="AT80" s="224"/>
      <c r="AU80" s="225"/>
      <c r="AV80" s="225"/>
      <c r="AW80" s="225"/>
      <c r="AX80" s="225"/>
      <c r="AY80" s="225"/>
      <c r="AZ80" s="225"/>
      <c r="BA80" s="237">
        <f t="shared" si="23"/>
        <v>0</v>
      </c>
      <c r="BC80" s="25"/>
      <c r="BE80" s="221"/>
      <c r="BG80" s="222"/>
      <c r="BH80" s="225"/>
      <c r="BI80" s="225"/>
      <c r="BJ80" s="225"/>
      <c r="BK80" s="224"/>
      <c r="BL80" s="225"/>
      <c r="BM80" s="225"/>
      <c r="BN80" s="223"/>
      <c r="BO80" s="225"/>
      <c r="BP80" s="225"/>
      <c r="BQ80" s="225"/>
      <c r="BR80" s="237">
        <f t="shared" si="26"/>
        <v>0</v>
      </c>
      <c r="BT80" s="25"/>
    </row>
    <row r="81" spans="2:72" outlineLevel="1" x14ac:dyDescent="0.25">
      <c r="B81" s="20"/>
      <c r="C81" s="20">
        <f>IF(ISERROR(I81+1)=TRUE,I81,IF(I81="","",MAX(C$15:C80)+1))</f>
        <v>51</v>
      </c>
      <c r="D81" s="20">
        <f t="shared" si="15"/>
        <v>1</v>
      </c>
      <c r="E81"/>
      <c r="G81" s="25"/>
      <c r="H81" s="72"/>
      <c r="I81" s="51">
        <v>52</v>
      </c>
      <c r="J81" s="274" t="s">
        <v>158</v>
      </c>
      <c r="K81" s="30"/>
      <c r="L81" s="30"/>
      <c r="M81" s="30"/>
      <c r="N81" s="30"/>
      <c r="O81" s="31"/>
      <c r="P81" s="43" t="s">
        <v>128</v>
      </c>
      <c r="Q81" s="32"/>
      <c r="R81" s="44" t="s">
        <v>129</v>
      </c>
      <c r="S81" s="33"/>
      <c r="T81" s="72"/>
      <c r="U81" s="25"/>
      <c r="V81" s="86"/>
      <c r="W81" s="221"/>
      <c r="Y81" s="222"/>
      <c r="Z81" s="225"/>
      <c r="AA81" s="224"/>
      <c r="AB81" s="225"/>
      <c r="AC81" s="224"/>
      <c r="AD81" s="225"/>
      <c r="AE81" s="225"/>
      <c r="AF81" s="225"/>
      <c r="AG81" s="225"/>
      <c r="AH81" s="225"/>
      <c r="AI81" s="225"/>
      <c r="AJ81" s="237">
        <f t="shared" si="25"/>
        <v>0</v>
      </c>
      <c r="AL81" s="25"/>
      <c r="AN81" s="221"/>
      <c r="AP81" s="222"/>
      <c r="AQ81" s="225"/>
      <c r="AR81" s="224"/>
      <c r="AS81" s="225"/>
      <c r="AT81" s="224"/>
      <c r="AU81" s="225"/>
      <c r="AV81" s="225"/>
      <c r="AW81" s="225"/>
      <c r="AX81" s="225"/>
      <c r="AY81" s="225"/>
      <c r="AZ81" s="225"/>
      <c r="BA81" s="237">
        <f t="shared" si="23"/>
        <v>0</v>
      </c>
      <c r="BC81" s="25"/>
      <c r="BE81" s="221"/>
      <c r="BG81" s="222"/>
      <c r="BH81" s="225"/>
      <c r="BI81" s="225"/>
      <c r="BJ81" s="225"/>
      <c r="BK81" s="224"/>
      <c r="BL81" s="225"/>
      <c r="BM81" s="225"/>
      <c r="BN81" s="223"/>
      <c r="BO81" s="225"/>
      <c r="BP81" s="225"/>
      <c r="BQ81" s="225"/>
      <c r="BR81" s="237">
        <f t="shared" si="26"/>
        <v>0</v>
      </c>
      <c r="BT81" s="25"/>
    </row>
    <row r="82" spans="2:72" outlineLevel="1" x14ac:dyDescent="0.25">
      <c r="B82" s="20"/>
      <c r="C82" s="20">
        <f>IF(ISERROR(I82+1)=TRUE,I82,IF(I82="","",MAX(C$15:C81)+1))</f>
        <v>52</v>
      </c>
      <c r="D82" s="20">
        <f t="shared" si="15"/>
        <v>1</v>
      </c>
      <c r="E82"/>
      <c r="G82" s="25"/>
      <c r="H82" s="72"/>
      <c r="I82" s="51">
        <v>53</v>
      </c>
      <c r="J82" s="274" t="s">
        <v>159</v>
      </c>
      <c r="K82" s="30"/>
      <c r="L82" s="30"/>
      <c r="M82" s="30"/>
      <c r="N82" s="30"/>
      <c r="O82" s="31"/>
      <c r="P82" s="43" t="s">
        <v>128</v>
      </c>
      <c r="Q82" s="32"/>
      <c r="R82" s="44" t="s">
        <v>129</v>
      </c>
      <c r="S82" s="33"/>
      <c r="T82" s="72"/>
      <c r="U82" s="25"/>
      <c r="V82" s="86"/>
      <c r="W82" s="221"/>
      <c r="Y82" s="222"/>
      <c r="Z82" s="225"/>
      <c r="AA82" s="224"/>
      <c r="AB82" s="225"/>
      <c r="AC82" s="224"/>
      <c r="AD82" s="225"/>
      <c r="AE82" s="225"/>
      <c r="AF82" s="225"/>
      <c r="AG82" s="225"/>
      <c r="AH82" s="225"/>
      <c r="AI82" s="225"/>
      <c r="AJ82" s="237">
        <f t="shared" si="25"/>
        <v>0</v>
      </c>
      <c r="AL82" s="25"/>
      <c r="AN82" s="221"/>
      <c r="AP82" s="222"/>
      <c r="AQ82" s="225"/>
      <c r="AR82" s="224"/>
      <c r="AS82" s="225"/>
      <c r="AT82" s="224"/>
      <c r="AU82" s="225"/>
      <c r="AV82" s="225"/>
      <c r="AW82" s="225"/>
      <c r="AX82" s="225"/>
      <c r="AY82" s="225"/>
      <c r="AZ82" s="225"/>
      <c r="BA82" s="237">
        <f t="shared" si="23"/>
        <v>0</v>
      </c>
      <c r="BC82" s="25"/>
      <c r="BE82" s="221"/>
      <c r="BG82" s="222"/>
      <c r="BH82" s="225"/>
      <c r="BI82" s="225"/>
      <c r="BJ82" s="225"/>
      <c r="BK82" s="224"/>
      <c r="BL82" s="225"/>
      <c r="BM82" s="225"/>
      <c r="BN82" s="225"/>
      <c r="BO82" s="225"/>
      <c r="BP82" s="225"/>
      <c r="BQ82" s="225"/>
      <c r="BR82" s="237">
        <f t="shared" si="26"/>
        <v>0</v>
      </c>
      <c r="BT82" s="25"/>
    </row>
    <row r="83" spans="2:72" outlineLevel="1" x14ac:dyDescent="0.25">
      <c r="B83" s="20"/>
      <c r="C83" s="20">
        <f>IF(ISERROR(I83+1)=TRUE,I83,IF(I83="","",MAX(C$15:C82)+1))</f>
        <v>53</v>
      </c>
      <c r="D83" s="20">
        <f t="shared" si="15"/>
        <v>1</v>
      </c>
      <c r="E83"/>
      <c r="G83" s="25"/>
      <c r="H83" s="72"/>
      <c r="I83" s="51">
        <v>54</v>
      </c>
      <c r="J83" s="274" t="s">
        <v>160</v>
      </c>
      <c r="K83" s="30"/>
      <c r="L83" s="30"/>
      <c r="M83" s="30"/>
      <c r="N83" s="30"/>
      <c r="O83" s="31"/>
      <c r="P83" s="43" t="s">
        <v>128</v>
      </c>
      <c r="Q83" s="32"/>
      <c r="R83" s="44" t="s">
        <v>129</v>
      </c>
      <c r="S83" s="33"/>
      <c r="T83" s="72"/>
      <c r="U83" s="25"/>
      <c r="V83" s="86"/>
      <c r="W83" s="221"/>
      <c r="Y83" s="222"/>
      <c r="Z83" s="225"/>
      <c r="AA83" s="224"/>
      <c r="AB83" s="225"/>
      <c r="AC83" s="224"/>
      <c r="AD83" s="225"/>
      <c r="AE83" s="225"/>
      <c r="AF83" s="225"/>
      <c r="AG83" s="225"/>
      <c r="AH83" s="225"/>
      <c r="AI83" s="225"/>
      <c r="AJ83" s="237">
        <f t="shared" si="25"/>
        <v>0</v>
      </c>
      <c r="AL83" s="25"/>
      <c r="AN83" s="221"/>
      <c r="AP83" s="222"/>
      <c r="AQ83" s="225"/>
      <c r="AR83" s="224"/>
      <c r="AS83" s="225"/>
      <c r="AT83" s="224"/>
      <c r="AU83" s="225"/>
      <c r="AV83" s="225"/>
      <c r="AW83" s="225"/>
      <c r="AX83" s="225"/>
      <c r="AY83" s="225"/>
      <c r="AZ83" s="225"/>
      <c r="BA83" s="237">
        <f t="shared" si="23"/>
        <v>0</v>
      </c>
      <c r="BC83" s="25"/>
      <c r="BE83" s="221"/>
      <c r="BG83" s="222"/>
      <c r="BH83" s="225"/>
      <c r="BI83" s="225"/>
      <c r="BJ83" s="225"/>
      <c r="BK83" s="224"/>
      <c r="BL83" s="225"/>
      <c r="BM83" s="225"/>
      <c r="BN83" s="225"/>
      <c r="BO83" s="225"/>
      <c r="BP83" s="225"/>
      <c r="BQ83" s="225"/>
      <c r="BR83" s="237">
        <f t="shared" si="26"/>
        <v>0</v>
      </c>
      <c r="BT83" s="25"/>
    </row>
    <row r="84" spans="2:72" outlineLevel="1" x14ac:dyDescent="0.25">
      <c r="B84" s="20"/>
      <c r="C84" s="20">
        <f>IF(ISERROR(I84+1)=TRUE,I84,IF(I84="","",MAX(C$15:C83)+1))</f>
        <v>54</v>
      </c>
      <c r="D84" s="20">
        <f t="shared" si="15"/>
        <v>1</v>
      </c>
      <c r="E84"/>
      <c r="G84" s="25"/>
      <c r="H84" s="72"/>
      <c r="I84" s="51">
        <v>55</v>
      </c>
      <c r="J84" s="274" t="s">
        <v>161</v>
      </c>
      <c r="K84" s="30"/>
      <c r="L84" s="30"/>
      <c r="M84" s="30"/>
      <c r="N84" s="30"/>
      <c r="O84" s="31"/>
      <c r="P84" s="43" t="s">
        <v>128</v>
      </c>
      <c r="Q84" s="32"/>
      <c r="R84" s="44" t="s">
        <v>129</v>
      </c>
      <c r="S84" s="33"/>
      <c r="T84" s="72"/>
      <c r="U84" s="25"/>
      <c r="V84" s="86"/>
      <c r="W84" s="221"/>
      <c r="Y84" s="222"/>
      <c r="Z84" s="225"/>
      <c r="AA84" s="224"/>
      <c r="AB84" s="225"/>
      <c r="AC84" s="224"/>
      <c r="AD84" s="225"/>
      <c r="AE84" s="225"/>
      <c r="AF84" s="225"/>
      <c r="AG84" s="225"/>
      <c r="AH84" s="225"/>
      <c r="AI84" s="225"/>
      <c r="AJ84" s="237">
        <f t="shared" si="25"/>
        <v>0</v>
      </c>
      <c r="AL84" s="25"/>
      <c r="AN84" s="221"/>
      <c r="AP84" s="222"/>
      <c r="AQ84" s="225"/>
      <c r="AR84" s="224"/>
      <c r="AS84" s="225"/>
      <c r="AT84" s="224"/>
      <c r="AU84" s="225"/>
      <c r="AV84" s="225"/>
      <c r="AW84" s="225"/>
      <c r="AX84" s="225"/>
      <c r="AY84" s="225"/>
      <c r="AZ84" s="225"/>
      <c r="BA84" s="237">
        <f t="shared" si="23"/>
        <v>0</v>
      </c>
      <c r="BC84" s="25"/>
      <c r="BE84" s="221"/>
      <c r="BG84" s="222"/>
      <c r="BH84" s="225"/>
      <c r="BI84" s="225"/>
      <c r="BJ84" s="223"/>
      <c r="BK84" s="224"/>
      <c r="BL84" s="225"/>
      <c r="BM84" s="225"/>
      <c r="BN84" s="225"/>
      <c r="BO84" s="225"/>
      <c r="BP84" s="225"/>
      <c r="BQ84" s="225"/>
      <c r="BR84" s="237">
        <f t="shared" si="26"/>
        <v>0</v>
      </c>
      <c r="BT84" s="25"/>
    </row>
    <row r="85" spans="2:72" outlineLevel="1" x14ac:dyDescent="0.25">
      <c r="B85" s="20"/>
      <c r="C85" s="20">
        <f>IF(ISERROR(I85+1)=TRUE,I85,IF(I85="","",MAX(C$15:C84)+1))</f>
        <v>55</v>
      </c>
      <c r="D85" s="20">
        <f t="shared" si="15"/>
        <v>1</v>
      </c>
      <c r="E85"/>
      <c r="G85" s="25"/>
      <c r="H85" s="72"/>
      <c r="I85" s="51">
        <v>56</v>
      </c>
      <c r="J85" s="274" t="s">
        <v>162</v>
      </c>
      <c r="K85" s="30"/>
      <c r="L85" s="30"/>
      <c r="M85" s="30"/>
      <c r="N85" s="30"/>
      <c r="O85" s="31"/>
      <c r="P85" s="43" t="s">
        <v>128</v>
      </c>
      <c r="Q85" s="32"/>
      <c r="R85" s="44" t="s">
        <v>129</v>
      </c>
      <c r="S85" s="33"/>
      <c r="T85" s="72"/>
      <c r="U85" s="25"/>
      <c r="V85" s="86"/>
      <c r="W85" s="221"/>
      <c r="Y85" s="222"/>
      <c r="Z85" s="225"/>
      <c r="AA85" s="224"/>
      <c r="AB85" s="225"/>
      <c r="AC85" s="224"/>
      <c r="AD85" s="225"/>
      <c r="AE85" s="225"/>
      <c r="AF85" s="225"/>
      <c r="AG85" s="225"/>
      <c r="AH85" s="225"/>
      <c r="AI85" s="225"/>
      <c r="AJ85" s="237">
        <f t="shared" si="25"/>
        <v>0</v>
      </c>
      <c r="AL85" s="25"/>
      <c r="AN85" s="221"/>
      <c r="AP85" s="222"/>
      <c r="AQ85" s="225"/>
      <c r="AR85" s="224"/>
      <c r="AS85" s="225"/>
      <c r="AT85" s="224"/>
      <c r="AU85" s="225"/>
      <c r="AV85" s="225"/>
      <c r="AW85" s="225"/>
      <c r="AX85" s="225"/>
      <c r="AY85" s="225"/>
      <c r="AZ85" s="225"/>
      <c r="BA85" s="237">
        <f t="shared" ref="BA85:BA106" si="27">SUM(AP85:AZ85)*$Q85</f>
        <v>0</v>
      </c>
      <c r="BC85" s="25"/>
      <c r="BE85" s="221"/>
      <c r="BG85" s="222"/>
      <c r="BH85" s="225"/>
      <c r="BI85" s="225"/>
      <c r="BJ85" s="225"/>
      <c r="BK85" s="224"/>
      <c r="BL85" s="225"/>
      <c r="BM85" s="225"/>
      <c r="BN85" s="225"/>
      <c r="BO85" s="225"/>
      <c r="BP85" s="225"/>
      <c r="BQ85" s="225"/>
      <c r="BR85" s="237">
        <f t="shared" si="26"/>
        <v>0</v>
      </c>
      <c r="BT85" s="25"/>
    </row>
    <row r="86" spans="2:72" outlineLevel="1" x14ac:dyDescent="0.25">
      <c r="B86" s="20"/>
      <c r="C86" s="20">
        <f>IF(ISERROR(I86+1)=TRUE,I86,IF(I86="","",MAX(C$15:C85)+1))</f>
        <v>56</v>
      </c>
      <c r="D86" s="20">
        <f t="shared" si="15"/>
        <v>1</v>
      </c>
      <c r="E86"/>
      <c r="G86" s="25"/>
      <c r="H86" s="72"/>
      <c r="I86" s="51">
        <v>57</v>
      </c>
      <c r="J86" s="274" t="s">
        <v>163</v>
      </c>
      <c r="K86" s="30"/>
      <c r="L86" s="30"/>
      <c r="M86" s="30"/>
      <c r="N86" s="30"/>
      <c r="O86" s="31"/>
      <c r="P86" s="43" t="s">
        <v>128</v>
      </c>
      <c r="Q86" s="32"/>
      <c r="R86" s="44" t="s">
        <v>129</v>
      </c>
      <c r="S86" s="33"/>
      <c r="T86" s="72"/>
      <c r="U86" s="25"/>
      <c r="V86" s="86"/>
      <c r="W86" s="221"/>
      <c r="Y86" s="222"/>
      <c r="Z86" s="225"/>
      <c r="AA86" s="224"/>
      <c r="AB86" s="225"/>
      <c r="AC86" s="224"/>
      <c r="AD86" s="223">
        <f>AD9</f>
        <v>587</v>
      </c>
      <c r="AE86" s="225"/>
      <c r="AF86" s="225"/>
      <c r="AG86" s="225"/>
      <c r="AH86" s="225"/>
      <c r="AI86" s="225"/>
      <c r="AJ86" s="237">
        <f t="shared" si="25"/>
        <v>0</v>
      </c>
      <c r="AL86" s="25"/>
      <c r="AN86" s="221"/>
      <c r="AP86" s="222"/>
      <c r="AQ86" s="225"/>
      <c r="AR86" s="224"/>
      <c r="AS86" s="225"/>
      <c r="AT86" s="224"/>
      <c r="AU86" s="223">
        <f>AU9</f>
        <v>540</v>
      </c>
      <c r="AV86" s="225"/>
      <c r="AW86" s="225"/>
      <c r="AX86" s="225"/>
      <c r="AY86" s="225"/>
      <c r="AZ86" s="225"/>
      <c r="BA86" s="237">
        <f t="shared" si="27"/>
        <v>0</v>
      </c>
      <c r="BC86" s="25"/>
      <c r="BE86" s="221"/>
      <c r="BG86" s="222"/>
      <c r="BH86" s="225"/>
      <c r="BI86" s="225"/>
      <c r="BJ86" s="225"/>
      <c r="BK86" s="224"/>
      <c r="BL86" s="223">
        <f>+BL9</f>
        <v>271</v>
      </c>
      <c r="BM86" s="225"/>
      <c r="BN86" s="225"/>
      <c r="BO86" s="225"/>
      <c r="BP86" s="225"/>
      <c r="BQ86" s="225"/>
      <c r="BR86" s="237">
        <f t="shared" si="26"/>
        <v>0</v>
      </c>
      <c r="BT86" s="25"/>
    </row>
    <row r="87" spans="2:72" outlineLevel="1" x14ac:dyDescent="0.25">
      <c r="B87" s="20"/>
      <c r="C87" s="20">
        <f>IF(ISERROR(I87+1)=TRUE,I87,IF(I87="","",MAX(C$15:C86)+1))</f>
        <v>57</v>
      </c>
      <c r="D87" s="20">
        <f t="shared" si="15"/>
        <v>1</v>
      </c>
      <c r="E87"/>
      <c r="G87" s="25"/>
      <c r="H87" s="72"/>
      <c r="I87" s="51">
        <v>58</v>
      </c>
      <c r="J87" s="274" t="s">
        <v>164</v>
      </c>
      <c r="K87" s="30"/>
      <c r="L87" s="30"/>
      <c r="M87" s="30"/>
      <c r="N87" s="30"/>
      <c r="O87" s="31"/>
      <c r="P87" s="43" t="s">
        <v>128</v>
      </c>
      <c r="Q87" s="32"/>
      <c r="R87" s="44" t="s">
        <v>129</v>
      </c>
      <c r="S87" s="33"/>
      <c r="T87" s="72"/>
      <c r="U87" s="25"/>
      <c r="V87" s="86"/>
      <c r="W87" s="221"/>
      <c r="Y87" s="222"/>
      <c r="Z87" s="225"/>
      <c r="AA87" s="224"/>
      <c r="AB87" s="225"/>
      <c r="AC87" s="224"/>
      <c r="AD87" s="225"/>
      <c r="AE87" s="225"/>
      <c r="AF87" s="225"/>
      <c r="AG87" s="225"/>
      <c r="AH87" s="225"/>
      <c r="AI87" s="225"/>
      <c r="AJ87" s="237">
        <f t="shared" si="25"/>
        <v>0</v>
      </c>
      <c r="AL87" s="25"/>
      <c r="AN87" s="221"/>
      <c r="AP87" s="222"/>
      <c r="AQ87" s="225"/>
      <c r="AR87" s="224"/>
      <c r="AS87" s="225"/>
      <c r="AT87" s="224"/>
      <c r="AU87" s="225"/>
      <c r="AV87" s="225"/>
      <c r="AW87" s="225"/>
      <c r="AX87" s="225"/>
      <c r="AY87" s="225"/>
      <c r="AZ87" s="225"/>
      <c r="BA87" s="237">
        <f t="shared" si="27"/>
        <v>0</v>
      </c>
      <c r="BC87" s="25"/>
      <c r="BE87" s="221"/>
      <c r="BG87" s="222"/>
      <c r="BH87" s="225"/>
      <c r="BI87" s="225"/>
      <c r="BJ87" s="225"/>
      <c r="BK87" s="224"/>
      <c r="BL87" s="225"/>
      <c r="BM87" s="225"/>
      <c r="BN87" s="225"/>
      <c r="BO87" s="225"/>
      <c r="BP87" s="225"/>
      <c r="BQ87" s="225"/>
      <c r="BR87" s="237">
        <f t="shared" si="26"/>
        <v>0</v>
      </c>
      <c r="BT87" s="25"/>
    </row>
    <row r="88" spans="2:72" outlineLevel="1" x14ac:dyDescent="0.25">
      <c r="B88" s="20"/>
      <c r="C88" s="20">
        <f>IF(ISERROR(I88+1)=TRUE,I88,IF(I88="","",MAX(C$15:C87)+1))</f>
        <v>58</v>
      </c>
      <c r="D88" s="20">
        <f t="shared" si="15"/>
        <v>1</v>
      </c>
      <c r="E88"/>
      <c r="G88" s="25"/>
      <c r="H88" s="72"/>
      <c r="I88" s="51">
        <v>59</v>
      </c>
      <c r="J88" s="274" t="s">
        <v>165</v>
      </c>
      <c r="K88" s="30"/>
      <c r="L88" s="30"/>
      <c r="M88" s="30"/>
      <c r="N88" s="30"/>
      <c r="O88" s="31"/>
      <c r="P88" s="43" t="s">
        <v>128</v>
      </c>
      <c r="Q88" s="32"/>
      <c r="R88" s="44" t="s">
        <v>129</v>
      </c>
      <c r="S88" s="33"/>
      <c r="T88" s="72"/>
      <c r="U88" s="25"/>
      <c r="V88" s="86"/>
      <c r="W88" s="221"/>
      <c r="Y88" s="222"/>
      <c r="Z88" s="225"/>
      <c r="AA88" s="224"/>
      <c r="AB88" s="225"/>
      <c r="AC88" s="224"/>
      <c r="AD88" s="223"/>
      <c r="AE88" s="225"/>
      <c r="AF88" s="223">
        <f>AF9</f>
        <v>211</v>
      </c>
      <c r="AG88" s="225"/>
      <c r="AH88" s="223"/>
      <c r="AI88" s="223"/>
      <c r="AJ88" s="237">
        <f t="shared" si="25"/>
        <v>0</v>
      </c>
      <c r="AL88" s="25"/>
      <c r="AN88" s="221"/>
      <c r="AP88" s="222"/>
      <c r="AQ88" s="225"/>
      <c r="AR88" s="224"/>
      <c r="AS88" s="225"/>
      <c r="AT88" s="224"/>
      <c r="AU88" s="223"/>
      <c r="AV88" s="225"/>
      <c r="AW88" s="223">
        <f>AW9</f>
        <v>324</v>
      </c>
      <c r="AX88" s="225"/>
      <c r="AY88" s="223"/>
      <c r="AZ88" s="223"/>
      <c r="BA88" s="237">
        <f t="shared" si="27"/>
        <v>0</v>
      </c>
      <c r="BC88" s="25"/>
      <c r="BE88" s="221"/>
      <c r="BG88" s="222"/>
      <c r="BH88" s="225"/>
      <c r="BI88" s="225"/>
      <c r="BJ88" s="225"/>
      <c r="BK88" s="224"/>
      <c r="BL88" s="225"/>
      <c r="BM88" s="225"/>
      <c r="BN88" s="223">
        <f>+BN9</f>
        <v>689</v>
      </c>
      <c r="BO88" s="225"/>
      <c r="BP88" s="223"/>
      <c r="BQ88" s="223"/>
      <c r="BR88" s="237">
        <f t="shared" si="26"/>
        <v>0</v>
      </c>
      <c r="BT88" s="25"/>
    </row>
    <row r="89" spans="2:72" outlineLevel="1" x14ac:dyDescent="0.25">
      <c r="B89" s="20"/>
      <c r="C89" s="20">
        <f>IF(ISERROR(I89+1)=TRUE,I89,IF(I89="","",MAX(C$15:C88)+1))</f>
        <v>59</v>
      </c>
      <c r="D89" s="20">
        <f t="shared" si="15"/>
        <v>1</v>
      </c>
      <c r="E89"/>
      <c r="G89" s="25"/>
      <c r="H89" s="72"/>
      <c r="I89" s="51">
        <v>60</v>
      </c>
      <c r="J89" s="274" t="s">
        <v>166</v>
      </c>
      <c r="K89" s="30"/>
      <c r="L89" s="30"/>
      <c r="M89" s="30"/>
      <c r="N89" s="30"/>
      <c r="O89" s="31"/>
      <c r="P89" s="43" t="s">
        <v>128</v>
      </c>
      <c r="Q89" s="32"/>
      <c r="R89" s="44" t="s">
        <v>129</v>
      </c>
      <c r="S89" s="33"/>
      <c r="T89" s="72"/>
      <c r="U89" s="25"/>
      <c r="V89" s="86"/>
      <c r="W89" s="221"/>
      <c r="Y89" s="222"/>
      <c r="Z89" s="225"/>
      <c r="AA89" s="224"/>
      <c r="AB89" s="225"/>
      <c r="AC89" s="224"/>
      <c r="AD89" s="225"/>
      <c r="AE89" s="225"/>
      <c r="AF89" s="225"/>
      <c r="AG89" s="225"/>
      <c r="AH89" s="223"/>
      <c r="AI89" s="223"/>
      <c r="AJ89" s="237">
        <f t="shared" si="25"/>
        <v>0</v>
      </c>
      <c r="AL89" s="25"/>
      <c r="AN89" s="221"/>
      <c r="AP89" s="222"/>
      <c r="AQ89" s="225"/>
      <c r="AR89" s="224"/>
      <c r="AS89" s="225"/>
      <c r="AT89" s="224"/>
      <c r="AU89" s="225"/>
      <c r="AV89" s="225"/>
      <c r="AW89" s="225"/>
      <c r="AX89" s="225"/>
      <c r="AY89" s="223"/>
      <c r="AZ89" s="223"/>
      <c r="BA89" s="237">
        <f t="shared" si="27"/>
        <v>0</v>
      </c>
      <c r="BC89" s="25"/>
      <c r="BE89" s="221"/>
      <c r="BG89" s="222"/>
      <c r="BH89" s="225"/>
      <c r="BI89" s="225"/>
      <c r="BJ89" s="225"/>
      <c r="BK89" s="224"/>
      <c r="BL89" s="225"/>
      <c r="BM89" s="225"/>
      <c r="BN89" s="225"/>
      <c r="BO89" s="225"/>
      <c r="BP89" s="223"/>
      <c r="BQ89" s="223"/>
      <c r="BR89" s="237">
        <f t="shared" si="26"/>
        <v>0</v>
      </c>
      <c r="BT89" s="25"/>
    </row>
    <row r="90" spans="2:72" outlineLevel="1" x14ac:dyDescent="0.25">
      <c r="B90" s="20"/>
      <c r="C90" s="20">
        <f>IF(ISERROR(I90+1)=TRUE,I90,IF(I90="","",MAX(C$15:C89)+1))</f>
        <v>60</v>
      </c>
      <c r="D90" s="20">
        <f t="shared" si="15"/>
        <v>1</v>
      </c>
      <c r="E90"/>
      <c r="G90" s="25"/>
      <c r="H90" s="72"/>
      <c r="I90" s="51">
        <v>61</v>
      </c>
      <c r="J90" s="274" t="s">
        <v>167</v>
      </c>
      <c r="K90" s="30"/>
      <c r="L90" s="30"/>
      <c r="M90" s="30"/>
      <c r="N90" s="30"/>
      <c r="O90" s="31"/>
      <c r="P90" s="43" t="s">
        <v>128</v>
      </c>
      <c r="Q90" s="32"/>
      <c r="R90" s="44" t="s">
        <v>129</v>
      </c>
      <c r="S90" s="33"/>
      <c r="T90" s="72"/>
      <c r="U90" s="25"/>
      <c r="V90" s="86"/>
      <c r="W90" s="221"/>
      <c r="Y90" s="222"/>
      <c r="Z90" s="225"/>
      <c r="AA90" s="224"/>
      <c r="AB90" s="225"/>
      <c r="AC90" s="224"/>
      <c r="AD90" s="225"/>
      <c r="AE90" s="225"/>
      <c r="AF90" s="225"/>
      <c r="AG90" s="225"/>
      <c r="AH90" s="225"/>
      <c r="AI90" s="225"/>
      <c r="AJ90" s="237">
        <f t="shared" si="25"/>
        <v>0</v>
      </c>
      <c r="AL90" s="25"/>
      <c r="AN90" s="221"/>
      <c r="AP90" s="222"/>
      <c r="AQ90" s="225"/>
      <c r="AR90" s="224"/>
      <c r="AS90" s="225"/>
      <c r="AT90" s="224"/>
      <c r="AU90" s="225"/>
      <c r="AV90" s="225"/>
      <c r="AW90" s="225"/>
      <c r="AX90" s="225"/>
      <c r="AY90" s="225"/>
      <c r="AZ90" s="225"/>
      <c r="BA90" s="237">
        <f t="shared" si="27"/>
        <v>0</v>
      </c>
      <c r="BC90" s="25"/>
      <c r="BE90" s="221"/>
      <c r="BG90" s="222"/>
      <c r="BH90" s="225"/>
      <c r="BI90" s="225"/>
      <c r="BJ90" s="225"/>
      <c r="BK90" s="224"/>
      <c r="BL90" s="225"/>
      <c r="BM90" s="225"/>
      <c r="BN90" s="225"/>
      <c r="BO90" s="225"/>
      <c r="BP90" s="225"/>
      <c r="BQ90" s="225"/>
      <c r="BR90" s="237">
        <f t="shared" si="26"/>
        <v>0</v>
      </c>
      <c r="BT90" s="25"/>
    </row>
    <row r="91" spans="2:72" outlineLevel="1" x14ac:dyDescent="0.25">
      <c r="B91" s="20"/>
      <c r="C91" s="20">
        <f>IF(ISERROR(I91+1)=TRUE,I91,IF(I91="","",MAX(C$15:C90)+1))</f>
        <v>61</v>
      </c>
      <c r="D91" s="20">
        <f t="shared" si="15"/>
        <v>1</v>
      </c>
      <c r="E91"/>
      <c r="G91" s="25"/>
      <c r="H91" s="72"/>
      <c r="I91" s="51">
        <v>62</v>
      </c>
      <c r="J91" s="274" t="s">
        <v>168</v>
      </c>
      <c r="K91" s="30"/>
      <c r="L91" s="30"/>
      <c r="M91" s="30"/>
      <c r="N91" s="30"/>
      <c r="O91" s="31"/>
      <c r="P91" s="43" t="s">
        <v>128</v>
      </c>
      <c r="Q91" s="32"/>
      <c r="R91" s="44" t="s">
        <v>129</v>
      </c>
      <c r="S91" s="33"/>
      <c r="T91" s="72"/>
      <c r="U91" s="25"/>
      <c r="V91" s="86"/>
      <c r="W91" s="221"/>
      <c r="Y91" s="222"/>
      <c r="Z91" s="225"/>
      <c r="AA91" s="224"/>
      <c r="AB91" s="225"/>
      <c r="AC91" s="224"/>
      <c r="AD91" s="225"/>
      <c r="AE91" s="225"/>
      <c r="AF91" s="225"/>
      <c r="AG91" s="225"/>
      <c r="AH91" s="225"/>
      <c r="AI91" s="225"/>
      <c r="AJ91" s="237">
        <f t="shared" si="25"/>
        <v>0</v>
      </c>
      <c r="AL91" s="25"/>
      <c r="AN91" s="221"/>
      <c r="AP91" s="222"/>
      <c r="AQ91" s="225"/>
      <c r="AR91" s="224"/>
      <c r="AS91" s="225"/>
      <c r="AT91" s="224"/>
      <c r="AU91" s="225"/>
      <c r="AV91" s="225"/>
      <c r="AW91" s="225"/>
      <c r="AX91" s="225"/>
      <c r="AY91" s="225"/>
      <c r="AZ91" s="225"/>
      <c r="BA91" s="237">
        <f t="shared" si="27"/>
        <v>0</v>
      </c>
      <c r="BC91" s="25"/>
      <c r="BE91" s="221"/>
      <c r="BG91" s="222"/>
      <c r="BH91" s="225"/>
      <c r="BI91" s="225"/>
      <c r="BJ91" s="225"/>
      <c r="BK91" s="224"/>
      <c r="BL91" s="225"/>
      <c r="BM91" s="225"/>
      <c r="BN91" s="225"/>
      <c r="BO91" s="225"/>
      <c r="BP91" s="225"/>
      <c r="BQ91" s="225"/>
      <c r="BR91" s="237">
        <f t="shared" si="26"/>
        <v>0</v>
      </c>
      <c r="BT91" s="25"/>
    </row>
    <row r="92" spans="2:72" outlineLevel="1" x14ac:dyDescent="0.25">
      <c r="B92" s="20"/>
      <c r="C92" s="20">
        <f>IF(ISERROR(I92+1)=TRUE,I92,IF(I92="","",MAX(C$15:C91)+1))</f>
        <v>62</v>
      </c>
      <c r="D92" s="20">
        <f t="shared" si="15"/>
        <v>1</v>
      </c>
      <c r="E92"/>
      <c r="G92" s="25"/>
      <c r="H92" s="72"/>
      <c r="I92" s="51">
        <v>63</v>
      </c>
      <c r="J92" s="274" t="s">
        <v>169</v>
      </c>
      <c r="K92" s="30"/>
      <c r="L92" s="30"/>
      <c r="M92" s="30"/>
      <c r="N92" s="30"/>
      <c r="O92" s="31"/>
      <c r="P92" s="43" t="s">
        <v>100</v>
      </c>
      <c r="Q92" s="32"/>
      <c r="R92" s="44" t="s">
        <v>129</v>
      </c>
      <c r="S92" s="33"/>
      <c r="T92" s="72"/>
      <c r="U92" s="25"/>
      <c r="V92" s="86"/>
      <c r="W92" s="221"/>
      <c r="Y92" s="222"/>
      <c r="Z92" s="225"/>
      <c r="AA92" s="224"/>
      <c r="AB92" s="225"/>
      <c r="AC92" s="224"/>
      <c r="AD92" s="225"/>
      <c r="AE92" s="225"/>
      <c r="AF92" s="225"/>
      <c r="AG92" s="225"/>
      <c r="AH92" s="225"/>
      <c r="AI92" s="225"/>
      <c r="AJ92" s="237">
        <f t="shared" si="25"/>
        <v>0</v>
      </c>
      <c r="AL92" s="25"/>
      <c r="AN92" s="221"/>
      <c r="AP92" s="222"/>
      <c r="AQ92" s="225"/>
      <c r="AR92" s="224"/>
      <c r="AS92" s="225"/>
      <c r="AT92" s="224"/>
      <c r="AU92" s="225"/>
      <c r="AV92" s="225"/>
      <c r="AW92" s="225"/>
      <c r="AX92" s="225"/>
      <c r="AY92" s="225"/>
      <c r="AZ92" s="225"/>
      <c r="BA92" s="237">
        <f t="shared" si="27"/>
        <v>0</v>
      </c>
      <c r="BC92" s="25"/>
      <c r="BE92" s="221"/>
      <c r="BG92" s="222"/>
      <c r="BH92" s="225"/>
      <c r="BI92" s="225"/>
      <c r="BJ92" s="225"/>
      <c r="BK92" s="224"/>
      <c r="BL92" s="225"/>
      <c r="BM92" s="225"/>
      <c r="BN92" s="225"/>
      <c r="BO92" s="225"/>
      <c r="BP92" s="225"/>
      <c r="BQ92" s="225"/>
      <c r="BR92" s="237">
        <f t="shared" si="26"/>
        <v>0</v>
      </c>
      <c r="BT92" s="25"/>
    </row>
    <row r="93" spans="2:72" outlineLevel="1" x14ac:dyDescent="0.25">
      <c r="B93" s="20"/>
      <c r="C93" s="20">
        <f>IF(ISERROR(I93+1)=TRUE,I93,IF(I93="","",MAX(C$15:C92)+1))</f>
        <v>63</v>
      </c>
      <c r="D93" s="20">
        <f t="shared" si="15"/>
        <v>1</v>
      </c>
      <c r="E93"/>
      <c r="G93" s="25"/>
      <c r="H93" s="72"/>
      <c r="I93" s="51">
        <v>64</v>
      </c>
      <c r="J93" s="274" t="s">
        <v>170</v>
      </c>
      <c r="K93" s="30"/>
      <c r="L93" s="30"/>
      <c r="M93" s="30"/>
      <c r="N93" s="30"/>
      <c r="O93" s="31"/>
      <c r="P93" s="43" t="s">
        <v>100</v>
      </c>
      <c r="Q93" s="32"/>
      <c r="R93" s="44" t="s">
        <v>129</v>
      </c>
      <c r="S93" s="33"/>
      <c r="T93" s="72"/>
      <c r="U93" s="25"/>
      <c r="V93" s="86"/>
      <c r="W93" s="221"/>
      <c r="Y93" s="222"/>
      <c r="Z93" s="225"/>
      <c r="AA93" s="224"/>
      <c r="AB93" s="225"/>
      <c r="AC93" s="224"/>
      <c r="AD93" s="225"/>
      <c r="AE93" s="225"/>
      <c r="AF93" s="225"/>
      <c r="AG93" s="225"/>
      <c r="AH93" s="225"/>
      <c r="AI93" s="225"/>
      <c r="AJ93" s="237">
        <f t="shared" si="25"/>
        <v>0</v>
      </c>
      <c r="AL93" s="25"/>
      <c r="AN93" s="221"/>
      <c r="AP93" s="222"/>
      <c r="AQ93" s="225"/>
      <c r="AR93" s="224"/>
      <c r="AS93" s="225"/>
      <c r="AT93" s="224"/>
      <c r="AU93" s="225"/>
      <c r="AV93" s="225"/>
      <c r="AW93" s="225"/>
      <c r="AX93" s="225"/>
      <c r="AY93" s="225"/>
      <c r="AZ93" s="225"/>
      <c r="BA93" s="237">
        <f t="shared" si="27"/>
        <v>0</v>
      </c>
      <c r="BC93" s="25"/>
      <c r="BE93" s="221"/>
      <c r="BG93" s="222"/>
      <c r="BH93" s="225"/>
      <c r="BI93" s="225"/>
      <c r="BJ93" s="225"/>
      <c r="BK93" s="224"/>
      <c r="BL93" s="228">
        <f>BL10</f>
        <v>2.4700000000000002</v>
      </c>
      <c r="BM93" s="225"/>
      <c r="BN93" s="225"/>
      <c r="BO93" s="225"/>
      <c r="BP93" s="225"/>
      <c r="BQ93" s="225"/>
      <c r="BR93" s="237">
        <f t="shared" si="26"/>
        <v>0</v>
      </c>
      <c r="BT93" s="25"/>
    </row>
    <row r="94" spans="2:72" outlineLevel="1" x14ac:dyDescent="0.25">
      <c r="B94" s="20"/>
      <c r="C94" s="20">
        <f>IF(ISERROR(I94+1)=TRUE,I94,IF(I94="","",MAX(C$15:C93)+1))</f>
        <v>64</v>
      </c>
      <c r="D94" s="20">
        <f t="shared" si="15"/>
        <v>1</v>
      </c>
      <c r="E94"/>
      <c r="G94" s="25"/>
      <c r="H94" s="72"/>
      <c r="I94" s="51">
        <v>65</v>
      </c>
      <c r="J94" s="274" t="s">
        <v>171</v>
      </c>
      <c r="K94" s="30"/>
      <c r="L94" s="30"/>
      <c r="M94" s="30"/>
      <c r="N94" s="30"/>
      <c r="O94" s="31"/>
      <c r="P94" s="43" t="s">
        <v>100</v>
      </c>
      <c r="Q94" s="32"/>
      <c r="R94" s="44" t="s">
        <v>129</v>
      </c>
      <c r="S94" s="33"/>
      <c r="T94" s="72"/>
      <c r="U94" s="25"/>
      <c r="V94" s="86"/>
      <c r="W94" s="221"/>
      <c r="Y94" s="222"/>
      <c r="Z94" s="225"/>
      <c r="AA94" s="224"/>
      <c r="AB94" s="225"/>
      <c r="AC94" s="224"/>
      <c r="AD94" s="225"/>
      <c r="AE94" s="223"/>
      <c r="AF94" s="225"/>
      <c r="AG94" s="225"/>
      <c r="AH94" s="227"/>
      <c r="AI94" s="227"/>
      <c r="AJ94" s="237">
        <f t="shared" si="25"/>
        <v>0</v>
      </c>
      <c r="AL94" s="25"/>
      <c r="AN94" s="221"/>
      <c r="AP94" s="222"/>
      <c r="AQ94" s="225"/>
      <c r="AR94" s="224"/>
      <c r="AS94" s="225"/>
      <c r="AT94" s="224"/>
      <c r="AU94" s="225"/>
      <c r="AV94" s="223"/>
      <c r="AW94" s="225"/>
      <c r="AX94" s="225"/>
      <c r="AY94" s="227"/>
      <c r="AZ94" s="227"/>
      <c r="BA94" s="237">
        <f t="shared" si="27"/>
        <v>0</v>
      </c>
      <c r="BC94" s="25"/>
      <c r="BE94" s="221"/>
      <c r="BG94" s="222"/>
      <c r="BH94" s="225"/>
      <c r="BI94" s="225"/>
      <c r="BJ94" s="225"/>
      <c r="BK94" s="224"/>
      <c r="BL94" s="225"/>
      <c r="BM94" s="225"/>
      <c r="BN94" s="225"/>
      <c r="BO94" s="225"/>
      <c r="BP94" s="227"/>
      <c r="BQ94" s="227"/>
      <c r="BR94" s="237">
        <f t="shared" si="26"/>
        <v>0</v>
      </c>
      <c r="BT94" s="25"/>
    </row>
    <row r="95" spans="2:72" outlineLevel="1" x14ac:dyDescent="0.25">
      <c r="B95" s="20"/>
      <c r="C95" s="20">
        <f>IF(ISERROR(I95+1)=TRUE,I95,IF(I95="","",MAX(C$15:C94)+1))</f>
        <v>65</v>
      </c>
      <c r="D95" s="20">
        <f>IF(I95="","",IF(ISERROR(I95+1)=TRUE,"",1))</f>
        <v>1</v>
      </c>
      <c r="E95"/>
      <c r="G95" s="25"/>
      <c r="H95" s="72"/>
      <c r="I95" s="51">
        <v>66</v>
      </c>
      <c r="J95" s="274" t="s">
        <v>172</v>
      </c>
      <c r="K95" s="30"/>
      <c r="L95" s="30"/>
      <c r="M95" s="30"/>
      <c r="N95" s="30"/>
      <c r="O95" s="31"/>
      <c r="P95" s="43" t="s">
        <v>100</v>
      </c>
      <c r="Q95" s="32"/>
      <c r="R95" s="44" t="s">
        <v>129</v>
      </c>
      <c r="S95" s="33"/>
      <c r="T95" s="72"/>
      <c r="U95" s="25"/>
      <c r="V95" s="86"/>
      <c r="W95" s="221"/>
      <c r="Y95" s="222"/>
      <c r="Z95" s="225"/>
      <c r="AA95" s="224"/>
      <c r="AB95" s="225"/>
      <c r="AC95" s="224"/>
      <c r="AD95" s="225"/>
      <c r="AE95" s="225"/>
      <c r="AF95" s="228">
        <f>AF10</f>
        <v>5.7</v>
      </c>
      <c r="AG95" s="225"/>
      <c r="AH95" s="227"/>
      <c r="AI95" s="227"/>
      <c r="AJ95" s="237">
        <f t="shared" si="25"/>
        <v>0</v>
      </c>
      <c r="AL95" s="25"/>
      <c r="AN95" s="221"/>
      <c r="AP95" s="222"/>
      <c r="AQ95" s="225"/>
      <c r="AR95" s="224"/>
      <c r="AS95" s="225"/>
      <c r="AT95" s="224"/>
      <c r="AU95" s="225"/>
      <c r="AV95" s="225"/>
      <c r="AW95" s="228">
        <f>AW10</f>
        <v>5.93</v>
      </c>
      <c r="AX95" s="225"/>
      <c r="AY95" s="227"/>
      <c r="AZ95" s="227"/>
      <c r="BA95" s="237">
        <f t="shared" si="27"/>
        <v>0</v>
      </c>
      <c r="BC95" s="25"/>
      <c r="BE95" s="221"/>
      <c r="BG95" s="222"/>
      <c r="BH95" s="225"/>
      <c r="BI95" s="225"/>
      <c r="BJ95" s="225"/>
      <c r="BK95" s="224"/>
      <c r="BL95" s="225"/>
      <c r="BM95" s="225"/>
      <c r="BN95" s="228">
        <f>BN10</f>
        <v>10.9</v>
      </c>
      <c r="BO95" s="225"/>
      <c r="BP95" s="227"/>
      <c r="BQ95" s="227"/>
      <c r="BR95" s="237">
        <f t="shared" si="26"/>
        <v>0</v>
      </c>
      <c r="BT95" s="25"/>
    </row>
    <row r="96" spans="2:72" outlineLevel="1" x14ac:dyDescent="0.25">
      <c r="B96" s="20"/>
      <c r="C96" s="20">
        <f>IF(ISERROR(I96+1)=TRUE,I96,IF(I96="","",MAX(C$15:C95)+1))</f>
        <v>66</v>
      </c>
      <c r="D96" s="20">
        <f>IF(I96="","",IF(ISERROR(I96+1)=TRUE,"",1))</f>
        <v>1</v>
      </c>
      <c r="E96"/>
      <c r="G96" s="25"/>
      <c r="H96" s="72"/>
      <c r="I96" s="51">
        <v>67</v>
      </c>
      <c r="J96" s="274" t="s">
        <v>173</v>
      </c>
      <c r="K96" s="30"/>
      <c r="L96" s="30"/>
      <c r="M96" s="30"/>
      <c r="N96" s="30"/>
      <c r="O96" s="31"/>
      <c r="P96" s="43" t="s">
        <v>100</v>
      </c>
      <c r="Q96" s="32"/>
      <c r="R96" s="44" t="s">
        <v>129</v>
      </c>
      <c r="S96" s="33"/>
      <c r="T96" s="72"/>
      <c r="U96" s="25"/>
      <c r="V96" s="86"/>
      <c r="W96" s="221"/>
      <c r="Y96" s="222"/>
      <c r="Z96" s="225"/>
      <c r="AA96" s="224"/>
      <c r="AB96" s="225"/>
      <c r="AC96" s="224"/>
      <c r="AD96" s="225"/>
      <c r="AE96" s="225"/>
      <c r="AF96" s="225"/>
      <c r="AG96" s="225"/>
      <c r="AH96" s="225"/>
      <c r="AI96" s="225"/>
      <c r="AJ96" s="237">
        <f t="shared" si="25"/>
        <v>0</v>
      </c>
      <c r="AL96" s="25"/>
      <c r="AN96" s="221"/>
      <c r="AP96" s="222"/>
      <c r="AQ96" s="225"/>
      <c r="AR96" s="224"/>
      <c r="AS96" s="225"/>
      <c r="AT96" s="224"/>
      <c r="AU96" s="225"/>
      <c r="AV96" s="225"/>
      <c r="AW96" s="225"/>
      <c r="AX96" s="225"/>
      <c r="AY96" s="225"/>
      <c r="AZ96" s="225"/>
      <c r="BA96" s="237">
        <f t="shared" si="27"/>
        <v>0</v>
      </c>
      <c r="BC96" s="25"/>
      <c r="BE96" s="221"/>
      <c r="BG96" s="222"/>
      <c r="BH96" s="225"/>
      <c r="BI96" s="225"/>
      <c r="BJ96" s="225"/>
      <c r="BK96" s="224"/>
      <c r="BL96" s="225"/>
      <c r="BM96" s="225"/>
      <c r="BN96" s="225"/>
      <c r="BO96" s="225"/>
      <c r="BP96" s="225"/>
      <c r="BQ96" s="225"/>
      <c r="BR96" s="237">
        <f t="shared" si="26"/>
        <v>0</v>
      </c>
      <c r="BT96" s="25"/>
    </row>
    <row r="97" spans="2:73" outlineLevel="1" x14ac:dyDescent="0.25">
      <c r="B97" s="20"/>
      <c r="C97" s="20">
        <f>IF(ISERROR(I97+1)=TRUE,I97,IF(I97="","",MAX(C$15:C96)+1))</f>
        <v>67</v>
      </c>
      <c r="D97" s="20">
        <f>IF(I97="","",IF(ISERROR(I97+1)=TRUE,"",1))</f>
        <v>1</v>
      </c>
      <c r="E97"/>
      <c r="G97" s="25"/>
      <c r="H97" s="72"/>
      <c r="I97" s="51">
        <v>68</v>
      </c>
      <c r="J97" s="274" t="s">
        <v>174</v>
      </c>
      <c r="K97" s="30"/>
      <c r="L97" s="30"/>
      <c r="M97" s="30"/>
      <c r="N97" s="30"/>
      <c r="O97" s="31"/>
      <c r="P97" s="43" t="s">
        <v>100</v>
      </c>
      <c r="Q97" s="32"/>
      <c r="R97" s="44" t="s">
        <v>129</v>
      </c>
      <c r="S97" s="33"/>
      <c r="T97" s="72"/>
      <c r="U97" s="25"/>
      <c r="V97" s="86"/>
      <c r="W97" s="221"/>
      <c r="Y97" s="222"/>
      <c r="Z97" s="225"/>
      <c r="AA97" s="224"/>
      <c r="AB97" s="225"/>
      <c r="AC97" s="224"/>
      <c r="AD97" s="225"/>
      <c r="AE97" s="225"/>
      <c r="AF97" s="225"/>
      <c r="AG97" s="225"/>
      <c r="AH97" s="225"/>
      <c r="AI97" s="225"/>
      <c r="AJ97" s="237">
        <f t="shared" si="25"/>
        <v>0</v>
      </c>
      <c r="AL97" s="25"/>
      <c r="AN97" s="221"/>
      <c r="AP97" s="222"/>
      <c r="AQ97" s="225"/>
      <c r="AR97" s="224"/>
      <c r="AS97" s="225"/>
      <c r="AT97" s="224"/>
      <c r="AU97" s="225"/>
      <c r="AV97" s="225"/>
      <c r="AW97" s="225"/>
      <c r="AX97" s="225"/>
      <c r="AY97" s="225"/>
      <c r="AZ97" s="225"/>
      <c r="BA97" s="237">
        <f t="shared" si="27"/>
        <v>0</v>
      </c>
      <c r="BC97" s="25"/>
      <c r="BE97" s="221"/>
      <c r="BG97" s="222"/>
      <c r="BH97" s="225"/>
      <c r="BI97" s="225"/>
      <c r="BJ97" s="225"/>
      <c r="BK97" s="224"/>
      <c r="BL97" s="225"/>
      <c r="BM97" s="225"/>
      <c r="BN97" s="225"/>
      <c r="BO97" s="225"/>
      <c r="BP97" s="225"/>
      <c r="BQ97" s="225"/>
      <c r="BR97" s="237">
        <f t="shared" si="26"/>
        <v>0</v>
      </c>
      <c r="BT97" s="25"/>
    </row>
    <row r="98" spans="2:73" outlineLevel="1" x14ac:dyDescent="0.25">
      <c r="B98" s="20"/>
      <c r="C98" s="20"/>
      <c r="D98" s="20"/>
      <c r="E98"/>
      <c r="G98" s="25"/>
      <c r="H98" s="72"/>
      <c r="I98" s="51">
        <v>69</v>
      </c>
      <c r="J98" s="274" t="s">
        <v>175</v>
      </c>
      <c r="K98" s="30"/>
      <c r="L98" s="30"/>
      <c r="M98" s="30"/>
      <c r="N98" s="30"/>
      <c r="O98" s="31"/>
      <c r="P98" s="43" t="s">
        <v>176</v>
      </c>
      <c r="Q98" s="32"/>
      <c r="R98" s="44" t="s">
        <v>129</v>
      </c>
      <c r="S98" s="33"/>
      <c r="T98" s="72"/>
      <c r="U98" s="25"/>
      <c r="V98" s="86"/>
      <c r="W98" s="221"/>
      <c r="Y98" s="222"/>
      <c r="Z98" s="225"/>
      <c r="AA98" s="224"/>
      <c r="AB98" s="225"/>
      <c r="AC98" s="224"/>
      <c r="AD98" s="225"/>
      <c r="AE98" s="225"/>
      <c r="AF98" s="225">
        <v>20</v>
      </c>
      <c r="AG98" s="225"/>
      <c r="AH98" s="225"/>
      <c r="AI98" s="225"/>
      <c r="AJ98" s="237">
        <f t="shared" si="25"/>
        <v>0</v>
      </c>
      <c r="AL98" s="25"/>
      <c r="AN98" s="221"/>
      <c r="AP98" s="222"/>
      <c r="AQ98" s="225"/>
      <c r="AR98" s="224"/>
      <c r="AS98" s="225"/>
      <c r="AT98" s="224"/>
      <c r="AU98" s="225"/>
      <c r="AV98" s="225"/>
      <c r="AW98" s="225">
        <v>20</v>
      </c>
      <c r="AX98" s="225"/>
      <c r="AY98" s="225"/>
      <c r="AZ98" s="225"/>
      <c r="BA98" s="237">
        <f t="shared" si="27"/>
        <v>0</v>
      </c>
      <c r="BC98" s="25"/>
      <c r="BE98" s="221"/>
      <c r="BG98" s="222"/>
      <c r="BH98" s="225"/>
      <c r="BI98" s="225"/>
      <c r="BJ98" s="225"/>
      <c r="BK98" s="224"/>
      <c r="BL98" s="225">
        <v>14</v>
      </c>
      <c r="BM98" s="225"/>
      <c r="BN98" s="225">
        <v>20</v>
      </c>
      <c r="BO98" s="225"/>
      <c r="BP98" s="225"/>
      <c r="BQ98" s="225"/>
      <c r="BR98" s="237">
        <f t="shared" si="26"/>
        <v>0</v>
      </c>
      <c r="BT98" s="25"/>
    </row>
    <row r="99" spans="2:73" outlineLevel="1" x14ac:dyDescent="0.25">
      <c r="B99" s="20"/>
      <c r="C99" s="20"/>
      <c r="D99" s="20"/>
      <c r="E99"/>
      <c r="G99" s="25"/>
      <c r="H99" s="72"/>
      <c r="I99" s="51">
        <v>70</v>
      </c>
      <c r="J99" s="277" t="s">
        <v>177</v>
      </c>
      <c r="K99" s="275"/>
      <c r="L99" s="275"/>
      <c r="M99" s="275"/>
      <c r="N99" s="275"/>
      <c r="O99" s="276"/>
      <c r="P99" s="43" t="s">
        <v>178</v>
      </c>
      <c r="Q99" s="32"/>
      <c r="R99" s="44" t="s">
        <v>129</v>
      </c>
      <c r="S99" s="33"/>
      <c r="T99" s="72"/>
      <c r="U99" s="25"/>
      <c r="V99" s="86"/>
      <c r="W99" s="221"/>
      <c r="Y99" s="222"/>
      <c r="Z99" s="225"/>
      <c r="AA99" s="224"/>
      <c r="AB99" s="225"/>
      <c r="AC99" s="224"/>
      <c r="AD99" s="225"/>
      <c r="AE99" s="225"/>
      <c r="AF99" s="225">
        <v>8</v>
      </c>
      <c r="AG99" s="225"/>
      <c r="AH99" s="225"/>
      <c r="AI99" s="225"/>
      <c r="AJ99" s="237">
        <f t="shared" si="25"/>
        <v>0</v>
      </c>
      <c r="AL99" s="25"/>
      <c r="AN99" s="221"/>
      <c r="AP99" s="222"/>
      <c r="AQ99" s="225"/>
      <c r="AR99" s="224"/>
      <c r="AS99" s="225"/>
      <c r="AT99" s="224"/>
      <c r="AU99" s="225"/>
      <c r="AV99" s="225"/>
      <c r="AW99" s="225">
        <v>8</v>
      </c>
      <c r="AX99" s="225"/>
      <c r="AY99" s="225"/>
      <c r="AZ99" s="225"/>
      <c r="BA99" s="237">
        <f t="shared" si="27"/>
        <v>0</v>
      </c>
      <c r="BC99" s="25"/>
      <c r="BE99" s="221"/>
      <c r="BG99" s="222"/>
      <c r="BH99" s="225"/>
      <c r="BI99" s="225"/>
      <c r="BJ99" s="225"/>
      <c r="BK99" s="224"/>
      <c r="BL99" s="225"/>
      <c r="BM99" s="225"/>
      <c r="BN99" s="225">
        <v>8</v>
      </c>
      <c r="BO99" s="225"/>
      <c r="BP99" s="225"/>
      <c r="BQ99" s="225"/>
      <c r="BR99" s="237">
        <f t="shared" si="26"/>
        <v>0</v>
      </c>
      <c r="BT99" s="25"/>
    </row>
    <row r="100" spans="2:73" outlineLevel="1" x14ac:dyDescent="0.25">
      <c r="B100" s="20"/>
      <c r="C100" s="20"/>
      <c r="D100" s="20"/>
      <c r="E100"/>
      <c r="G100" s="25"/>
      <c r="H100" s="72"/>
      <c r="I100" s="51">
        <v>71</v>
      </c>
      <c r="J100" s="274" t="s">
        <v>179</v>
      </c>
      <c r="K100" s="30"/>
      <c r="L100" s="30"/>
      <c r="M100" s="30"/>
      <c r="N100" s="30"/>
      <c r="O100" s="31"/>
      <c r="P100" s="43" t="s">
        <v>180</v>
      </c>
      <c r="Q100" s="32"/>
      <c r="R100" s="44" t="s">
        <v>129</v>
      </c>
      <c r="S100" s="33"/>
      <c r="T100" s="72"/>
      <c r="U100" s="25"/>
      <c r="V100" s="86"/>
      <c r="W100" s="221"/>
      <c r="Y100" s="222"/>
      <c r="Z100" s="225"/>
      <c r="AA100" s="224"/>
      <c r="AB100" s="225"/>
      <c r="AC100" s="224"/>
      <c r="AD100" s="225"/>
      <c r="AE100" s="225"/>
      <c r="AF100" s="225"/>
      <c r="AG100" s="225"/>
      <c r="AH100" s="225"/>
      <c r="AI100" s="225"/>
      <c r="AJ100" s="237">
        <f t="shared" si="25"/>
        <v>0</v>
      </c>
      <c r="AL100" s="25"/>
      <c r="AN100" s="221"/>
      <c r="AP100" s="222"/>
      <c r="AQ100" s="225"/>
      <c r="AR100" s="224"/>
      <c r="AS100" s="225"/>
      <c r="AT100" s="224"/>
      <c r="AU100" s="225"/>
      <c r="AV100" s="225"/>
      <c r="AW100" s="225"/>
      <c r="AX100" s="225"/>
      <c r="AY100" s="225"/>
      <c r="AZ100" s="225"/>
      <c r="BA100" s="237">
        <f t="shared" si="27"/>
        <v>0</v>
      </c>
      <c r="BC100" s="25"/>
      <c r="BE100" s="221"/>
      <c r="BG100" s="222"/>
      <c r="BH100" s="225"/>
      <c r="BI100" s="225"/>
      <c r="BJ100" s="225"/>
      <c r="BK100" s="224"/>
      <c r="BL100" s="225"/>
      <c r="BM100" s="225"/>
      <c r="BN100" s="225"/>
      <c r="BO100" s="225"/>
      <c r="BP100" s="225"/>
      <c r="BQ100" s="225"/>
      <c r="BR100" s="237">
        <f t="shared" ref="BR100" si="28">SUM(BG100:BQ100)*$Q100</f>
        <v>0</v>
      </c>
      <c r="BT100" s="25"/>
    </row>
    <row r="101" spans="2:73" outlineLevel="1" x14ac:dyDescent="0.25">
      <c r="B101" s="20"/>
      <c r="C101" s="20"/>
      <c r="D101" s="20"/>
      <c r="E101"/>
      <c r="G101" s="25"/>
      <c r="H101" s="72"/>
      <c r="I101" s="51">
        <v>72</v>
      </c>
      <c r="J101" s="274" t="s">
        <v>181</v>
      </c>
      <c r="K101" s="30"/>
      <c r="L101" s="30"/>
      <c r="M101" s="30"/>
      <c r="N101" s="30"/>
      <c r="O101" s="31"/>
      <c r="P101" s="43" t="s">
        <v>180</v>
      </c>
      <c r="Q101" s="32"/>
      <c r="R101" s="44" t="s">
        <v>129</v>
      </c>
      <c r="S101" s="33"/>
      <c r="T101" s="72"/>
      <c r="U101" s="25"/>
      <c r="V101" s="86"/>
      <c r="W101" s="221"/>
      <c r="Y101" s="222"/>
      <c r="Z101" s="225"/>
      <c r="AA101" s="224"/>
      <c r="AB101" s="225"/>
      <c r="AC101" s="224"/>
      <c r="AD101" s="225"/>
      <c r="AE101" s="225"/>
      <c r="AF101" s="225">
        <v>6</v>
      </c>
      <c r="AG101" s="225"/>
      <c r="AH101" s="225"/>
      <c r="AI101" s="225"/>
      <c r="AJ101" s="237">
        <f t="shared" si="25"/>
        <v>0</v>
      </c>
      <c r="AL101" s="25"/>
      <c r="AN101" s="221"/>
      <c r="AP101" s="222"/>
      <c r="AQ101" s="225"/>
      <c r="AR101" s="224"/>
      <c r="AS101" s="225"/>
      <c r="AT101" s="224"/>
      <c r="AU101" s="225"/>
      <c r="AV101" s="225"/>
      <c r="AW101" s="225">
        <v>6</v>
      </c>
      <c r="AX101" s="225"/>
      <c r="AY101" s="225"/>
      <c r="AZ101" s="225"/>
      <c r="BA101" s="237">
        <f t="shared" si="27"/>
        <v>0</v>
      </c>
      <c r="BC101" s="25"/>
      <c r="BE101" s="221"/>
      <c r="BG101" s="222"/>
      <c r="BH101" s="225"/>
      <c r="BI101" s="225"/>
      <c r="BJ101" s="225"/>
      <c r="BK101" s="224"/>
      <c r="BL101" s="225"/>
      <c r="BM101" s="225"/>
      <c r="BN101" s="225">
        <v>6</v>
      </c>
      <c r="BO101" s="225"/>
      <c r="BP101" s="225"/>
      <c r="BQ101" s="225"/>
      <c r="BR101" s="237">
        <f t="shared" si="26"/>
        <v>0</v>
      </c>
      <c r="BT101" s="25"/>
    </row>
    <row r="102" spans="2:73" outlineLevel="1" x14ac:dyDescent="0.25">
      <c r="B102" s="20"/>
      <c r="C102" s="20"/>
      <c r="D102" s="20"/>
      <c r="E102"/>
      <c r="G102" s="25"/>
      <c r="H102" s="72"/>
      <c r="I102" s="51">
        <v>73</v>
      </c>
      <c r="J102" s="274" t="s">
        <v>182</v>
      </c>
      <c r="K102" s="30"/>
      <c r="L102" s="30"/>
      <c r="M102" s="30"/>
      <c r="N102" s="30"/>
      <c r="O102" s="31"/>
      <c r="P102" s="43" t="s">
        <v>183</v>
      </c>
      <c r="Q102" s="32"/>
      <c r="R102" s="44" t="s">
        <v>129</v>
      </c>
      <c r="S102" s="33"/>
      <c r="T102" s="72"/>
      <c r="U102" s="25"/>
      <c r="V102" s="86"/>
      <c r="W102" s="221"/>
      <c r="Y102" s="222"/>
      <c r="Z102" s="225"/>
      <c r="AA102" s="224"/>
      <c r="AB102" s="225"/>
      <c r="AC102" s="224"/>
      <c r="AD102" s="225"/>
      <c r="AE102" s="225"/>
      <c r="AF102" s="225">
        <v>17.510000000000002</v>
      </c>
      <c r="AG102" s="225"/>
      <c r="AH102" s="225"/>
      <c r="AI102" s="225"/>
      <c r="AJ102" s="237">
        <f t="shared" si="25"/>
        <v>0</v>
      </c>
      <c r="AL102" s="25"/>
      <c r="AN102" s="221"/>
      <c r="AP102" s="222"/>
      <c r="AQ102" s="225"/>
      <c r="AR102" s="224"/>
      <c r="AS102" s="225"/>
      <c r="AT102" s="224"/>
      <c r="AU102" s="225"/>
      <c r="AV102" s="225"/>
      <c r="AW102" s="225">
        <v>13.25</v>
      </c>
      <c r="AX102" s="225"/>
      <c r="AY102" s="225"/>
      <c r="AZ102" s="225"/>
      <c r="BA102" s="237">
        <f t="shared" si="27"/>
        <v>0</v>
      </c>
      <c r="BC102" s="25"/>
      <c r="BE102" s="221"/>
      <c r="BG102" s="222"/>
      <c r="BH102" s="225"/>
      <c r="BI102" s="225"/>
      <c r="BJ102" s="225"/>
      <c r="BK102" s="224"/>
      <c r="BL102" s="225"/>
      <c r="BM102" s="225"/>
      <c r="BN102" s="225">
        <v>12</v>
      </c>
      <c r="BO102" s="225"/>
      <c r="BP102" s="225"/>
      <c r="BQ102" s="225"/>
      <c r="BR102" s="237">
        <f t="shared" si="26"/>
        <v>0</v>
      </c>
      <c r="BT102" s="25"/>
    </row>
    <row r="103" spans="2:73" outlineLevel="1" x14ac:dyDescent="0.25">
      <c r="B103" s="20"/>
      <c r="C103" s="20"/>
      <c r="D103" s="20"/>
      <c r="E103"/>
      <c r="G103" s="25"/>
      <c r="H103" s="72"/>
      <c r="I103" s="51">
        <v>74</v>
      </c>
      <c r="J103" s="317" t="s">
        <v>505</v>
      </c>
      <c r="K103" s="284"/>
      <c r="L103" s="284"/>
      <c r="M103" s="284"/>
      <c r="N103" s="284"/>
      <c r="O103" s="285"/>
      <c r="P103" s="276" t="s">
        <v>283</v>
      </c>
      <c r="Q103" s="32"/>
      <c r="R103" s="44" t="s">
        <v>129</v>
      </c>
      <c r="S103" s="33"/>
      <c r="T103" s="72"/>
      <c r="U103" s="25"/>
      <c r="V103" s="86"/>
      <c r="W103" s="221"/>
      <c r="Y103" s="222"/>
      <c r="Z103" s="225"/>
      <c r="AA103" s="224"/>
      <c r="AB103" s="225"/>
      <c r="AC103" s="224"/>
      <c r="AD103" s="225"/>
      <c r="AE103" s="225"/>
      <c r="AF103" s="225"/>
      <c r="AG103" s="225"/>
      <c r="AH103" s="225"/>
      <c r="AI103" s="225"/>
      <c r="AJ103" s="237">
        <f t="shared" si="25"/>
        <v>0</v>
      </c>
      <c r="AL103" s="25"/>
      <c r="AN103" s="221"/>
      <c r="AP103" s="222"/>
      <c r="AQ103" s="225"/>
      <c r="AR103" s="224"/>
      <c r="AS103" s="225"/>
      <c r="AT103" s="224"/>
      <c r="AU103" s="225"/>
      <c r="AV103" s="225"/>
      <c r="AW103" s="225"/>
      <c r="AX103" s="225"/>
      <c r="AY103" s="225"/>
      <c r="AZ103" s="225"/>
      <c r="BA103" s="237">
        <f t="shared" si="27"/>
        <v>0</v>
      </c>
      <c r="BC103" s="25"/>
      <c r="BE103" s="221"/>
      <c r="BG103" s="222"/>
      <c r="BH103" s="225"/>
      <c r="BI103" s="225"/>
      <c r="BJ103" s="225"/>
      <c r="BK103" s="224"/>
      <c r="BL103" s="225"/>
      <c r="BM103" s="225"/>
      <c r="BN103" s="225"/>
      <c r="BO103" s="225"/>
      <c r="BP103" s="225"/>
      <c r="BQ103" s="225"/>
      <c r="BR103" s="237">
        <f t="shared" si="26"/>
        <v>0</v>
      </c>
      <c r="BT103" s="25"/>
    </row>
    <row r="104" spans="2:73" outlineLevel="1" x14ac:dyDescent="0.25">
      <c r="B104" s="20"/>
      <c r="C104" s="20"/>
      <c r="D104" s="20"/>
      <c r="E104"/>
      <c r="G104" s="25"/>
      <c r="H104" s="72"/>
      <c r="I104" s="51">
        <v>75</v>
      </c>
      <c r="J104" s="274" t="s">
        <v>184</v>
      </c>
      <c r="K104" s="30"/>
      <c r="L104" s="30"/>
      <c r="M104" s="30"/>
      <c r="N104" s="30"/>
      <c r="O104" s="31"/>
      <c r="P104" s="43" t="s">
        <v>180</v>
      </c>
      <c r="Q104" s="32"/>
      <c r="R104" s="44" t="s">
        <v>129</v>
      </c>
      <c r="S104" s="33"/>
      <c r="T104" s="72"/>
      <c r="U104" s="25"/>
      <c r="V104" s="86"/>
      <c r="W104" s="221"/>
      <c r="Y104" s="222"/>
      <c r="Z104" s="225"/>
      <c r="AA104" s="224"/>
      <c r="AB104" s="225"/>
      <c r="AC104" s="224"/>
      <c r="AD104" s="225"/>
      <c r="AE104" s="225"/>
      <c r="AF104" s="225"/>
      <c r="AG104" s="225"/>
      <c r="AH104" s="225"/>
      <c r="AI104" s="225"/>
      <c r="AJ104" s="237">
        <f t="shared" si="25"/>
        <v>0</v>
      </c>
      <c r="AL104" s="25"/>
      <c r="AN104" s="221"/>
      <c r="AP104" s="222"/>
      <c r="AQ104" s="225"/>
      <c r="AR104" s="224"/>
      <c r="AS104" s="225"/>
      <c r="AT104" s="224"/>
      <c r="AU104" s="225"/>
      <c r="AV104" s="225"/>
      <c r="AW104" s="225"/>
      <c r="AX104" s="225"/>
      <c r="AY104" s="225"/>
      <c r="AZ104" s="225"/>
      <c r="BA104" s="237">
        <f t="shared" si="27"/>
        <v>0</v>
      </c>
      <c r="BC104" s="25"/>
      <c r="BE104" s="221"/>
      <c r="BG104" s="222"/>
      <c r="BH104" s="225"/>
      <c r="BI104" s="225"/>
      <c r="BJ104" s="225"/>
      <c r="BK104" s="224"/>
      <c r="BL104" s="225"/>
      <c r="BM104" s="225"/>
      <c r="BN104" s="225"/>
      <c r="BO104" s="225"/>
      <c r="BP104" s="225"/>
      <c r="BQ104" s="225"/>
      <c r="BR104" s="237">
        <f t="shared" si="26"/>
        <v>0</v>
      </c>
      <c r="BT104" s="25"/>
    </row>
    <row r="105" spans="2:73" outlineLevel="1" x14ac:dyDescent="0.25">
      <c r="B105" s="20"/>
      <c r="C105" s="20"/>
      <c r="D105" s="20"/>
      <c r="E105"/>
      <c r="G105" s="25"/>
      <c r="H105" s="72"/>
      <c r="I105" s="51">
        <v>76</v>
      </c>
      <c r="J105" s="351" t="s">
        <v>185</v>
      </c>
      <c r="K105" s="352"/>
      <c r="L105" s="352"/>
      <c r="M105" s="352"/>
      <c r="N105" s="352"/>
      <c r="O105" s="353"/>
      <c r="P105" s="43" t="s">
        <v>183</v>
      </c>
      <c r="Q105" s="327"/>
      <c r="R105" s="44" t="s">
        <v>129</v>
      </c>
      <c r="S105" s="33"/>
      <c r="T105" s="72"/>
      <c r="U105" s="25"/>
      <c r="V105" s="86"/>
      <c r="W105" s="221"/>
      <c r="Y105" s="222"/>
      <c r="Z105" s="225"/>
      <c r="AA105" s="224"/>
      <c r="AB105" s="225"/>
      <c r="AC105" s="224"/>
      <c r="AD105" s="225"/>
      <c r="AE105" s="225"/>
      <c r="AF105" s="225"/>
      <c r="AG105" s="225"/>
      <c r="AH105" s="225"/>
      <c r="AI105" s="225"/>
      <c r="AJ105" s="237">
        <f t="shared" ref="AJ105" si="29">SUM(Y105:AI105)*$Q105</f>
        <v>0</v>
      </c>
      <c r="AL105" s="25"/>
      <c r="AN105" s="221"/>
      <c r="AP105" s="222"/>
      <c r="AQ105" s="225"/>
      <c r="AR105" s="224"/>
      <c r="AS105" s="225"/>
      <c r="AT105" s="224"/>
      <c r="AU105" s="225"/>
      <c r="AV105" s="225"/>
      <c r="AW105" s="225"/>
      <c r="AX105" s="225"/>
      <c r="AY105" s="225"/>
      <c r="AZ105" s="225"/>
      <c r="BA105" s="237">
        <f t="shared" si="27"/>
        <v>0</v>
      </c>
      <c r="BC105" s="25"/>
      <c r="BE105" s="221"/>
      <c r="BG105" s="222"/>
      <c r="BH105" s="225"/>
      <c r="BI105" s="225"/>
      <c r="BJ105" s="225"/>
      <c r="BK105" s="224"/>
      <c r="BL105" s="225"/>
      <c r="BM105" s="225"/>
      <c r="BN105" s="225"/>
      <c r="BO105" s="225"/>
      <c r="BP105" s="225"/>
      <c r="BQ105" s="225"/>
      <c r="BR105" s="237">
        <f t="shared" si="26"/>
        <v>0</v>
      </c>
      <c r="BT105" s="25"/>
    </row>
    <row r="106" spans="2:73" outlineLevel="1" x14ac:dyDescent="0.25">
      <c r="B106" s="20"/>
      <c r="C106" s="20">
        <f>IF(ISERROR(I106+1)=TRUE,I106,IF(I106="","",MAX(C$15:C90)+1))</f>
        <v>61</v>
      </c>
      <c r="D106" s="20">
        <f t="shared" ref="D106:D157" si="30">IF(I106="","",IF(ISERROR(I106+1)=TRUE,"",1))</f>
        <v>1</v>
      </c>
      <c r="E106"/>
      <c r="G106" s="25"/>
      <c r="H106" s="72"/>
      <c r="I106" s="51">
        <v>77</v>
      </c>
      <c r="J106" s="365" t="s">
        <v>186</v>
      </c>
      <c r="K106" s="366"/>
      <c r="L106" s="366"/>
      <c r="M106" s="366"/>
      <c r="N106" s="366"/>
      <c r="O106" s="367"/>
      <c r="P106" s="43" t="s">
        <v>183</v>
      </c>
      <c r="Q106" s="328"/>
      <c r="R106" s="49" t="s">
        <v>129</v>
      </c>
      <c r="S106" s="50"/>
      <c r="T106" s="72"/>
      <c r="U106" s="25"/>
      <c r="V106" s="86"/>
      <c r="W106" s="221"/>
      <c r="Y106" s="222"/>
      <c r="Z106" s="225"/>
      <c r="AA106" s="224"/>
      <c r="AB106" s="225"/>
      <c r="AC106" s="224"/>
      <c r="AD106" s="225">
        <v>5.49</v>
      </c>
      <c r="AE106" s="225"/>
      <c r="AF106" s="225">
        <v>7.7</v>
      </c>
      <c r="AG106" s="225"/>
      <c r="AH106" s="225"/>
      <c r="AI106" s="225"/>
      <c r="AJ106" s="237">
        <f>SUM(Y106:AI106)*$Q106</f>
        <v>0</v>
      </c>
      <c r="AL106" s="25"/>
      <c r="AN106" s="221"/>
      <c r="AP106" s="222"/>
      <c r="AQ106" s="225"/>
      <c r="AR106" s="224"/>
      <c r="AS106" s="225"/>
      <c r="AT106" s="224"/>
      <c r="AU106" s="225">
        <v>5.3</v>
      </c>
      <c r="AV106" s="225"/>
      <c r="AW106" s="225">
        <v>7.9</v>
      </c>
      <c r="AX106" s="225"/>
      <c r="AY106" s="225"/>
      <c r="AZ106" s="225"/>
      <c r="BA106" s="237">
        <f t="shared" si="27"/>
        <v>0</v>
      </c>
      <c r="BC106" s="25"/>
      <c r="BE106" s="221"/>
      <c r="BG106" s="222"/>
      <c r="BH106" s="225"/>
      <c r="BI106" s="225"/>
      <c r="BJ106" s="225"/>
      <c r="BK106" s="224"/>
      <c r="BL106" s="225">
        <v>4.5</v>
      </c>
      <c r="BM106" s="225"/>
      <c r="BN106" s="225">
        <v>15</v>
      </c>
      <c r="BO106" s="225"/>
      <c r="BP106" s="225"/>
      <c r="BQ106" s="225"/>
      <c r="BR106" s="237">
        <f t="shared" si="26"/>
        <v>0</v>
      </c>
      <c r="BT106" s="25"/>
    </row>
    <row r="107" spans="2:73" x14ac:dyDescent="0.25">
      <c r="B107" s="20" t="str">
        <f>I51</f>
        <v>1.4 | TARIFAS DE TARIFAS LWD</v>
      </c>
      <c r="C107" s="20" t="str">
        <f>IF(ISERROR(I107+1)=TRUE,I107,IF(I107="","",MAX(C$15:C106)+1))</f>
        <v/>
      </c>
      <c r="D107" s="20" t="str">
        <f t="shared" si="30"/>
        <v/>
      </c>
      <c r="E107"/>
      <c r="G107" s="25"/>
      <c r="H107" s="72"/>
      <c r="I107" s="35" t="s">
        <v>96</v>
      </c>
      <c r="J107" s="22"/>
      <c r="K107" s="22"/>
      <c r="L107" s="22"/>
      <c r="M107" s="22"/>
      <c r="N107" s="22"/>
      <c r="O107" s="22"/>
      <c r="P107" s="22"/>
      <c r="Q107" s="146"/>
      <c r="R107" s="22"/>
      <c r="S107" s="166"/>
      <c r="T107" s="72"/>
      <c r="U107" s="25"/>
      <c r="V107" s="86"/>
      <c r="W107" s="229" t="str">
        <f>W$34</f>
        <v>Total [US$]</v>
      </c>
      <c r="Y107" s="240">
        <f>SUMPRODUCT(Y$53:Y$106,$Q$53:$Q$106)</f>
        <v>0</v>
      </c>
      <c r="Z107" s="240">
        <f t="shared" ref="Z107:AI107" si="31">SUMPRODUCT(Z$53:Z$106,$Q$53:$Q$106)</f>
        <v>0</v>
      </c>
      <c r="AA107" s="240">
        <f t="shared" si="31"/>
        <v>0</v>
      </c>
      <c r="AB107" s="240">
        <f t="shared" si="31"/>
        <v>0</v>
      </c>
      <c r="AC107" s="240">
        <f t="shared" si="31"/>
        <v>0</v>
      </c>
      <c r="AD107" s="240">
        <f t="shared" si="31"/>
        <v>0</v>
      </c>
      <c r="AE107" s="240">
        <f t="shared" si="31"/>
        <v>0</v>
      </c>
      <c r="AF107" s="240">
        <f t="shared" si="31"/>
        <v>0</v>
      </c>
      <c r="AG107" s="240">
        <f t="shared" si="31"/>
        <v>0</v>
      </c>
      <c r="AH107" s="240">
        <f t="shared" si="31"/>
        <v>0</v>
      </c>
      <c r="AI107" s="240">
        <f t="shared" si="31"/>
        <v>0</v>
      </c>
      <c r="AJ107" s="231">
        <f>SUM(Y107:AI107)</f>
        <v>0</v>
      </c>
      <c r="AL107" s="25"/>
      <c r="AN107" s="229" t="str">
        <f>AN$34</f>
        <v>Total [US$]</v>
      </c>
      <c r="AP107" s="240">
        <f t="shared" ref="AP107:AZ107" si="32">SUMPRODUCT(AP$53:AP$106,$Q$53:$Q$106)</f>
        <v>0</v>
      </c>
      <c r="AQ107" s="240">
        <f t="shared" si="32"/>
        <v>0</v>
      </c>
      <c r="AR107" s="240">
        <f t="shared" si="32"/>
        <v>0</v>
      </c>
      <c r="AS107" s="240">
        <f t="shared" si="32"/>
        <v>0</v>
      </c>
      <c r="AT107" s="240">
        <f t="shared" si="32"/>
        <v>0</v>
      </c>
      <c r="AU107" s="240">
        <f t="shared" si="32"/>
        <v>0</v>
      </c>
      <c r="AV107" s="240">
        <f t="shared" si="32"/>
        <v>0</v>
      </c>
      <c r="AW107" s="240">
        <f t="shared" si="32"/>
        <v>0</v>
      </c>
      <c r="AX107" s="240">
        <f t="shared" si="32"/>
        <v>0</v>
      </c>
      <c r="AY107" s="240">
        <f t="shared" si="32"/>
        <v>0</v>
      </c>
      <c r="AZ107" s="240">
        <f t="shared" si="32"/>
        <v>0</v>
      </c>
      <c r="BA107" s="231">
        <f>SUM(AP107:AZ107)</f>
        <v>0</v>
      </c>
      <c r="BC107" s="25"/>
      <c r="BE107" s="229" t="str">
        <f>BE$34</f>
        <v>Total [US$]</v>
      </c>
      <c r="BG107" s="240">
        <f t="shared" ref="BG107:BQ107" si="33">SUMPRODUCT(BG$53:BG$106,$Q$53:$Q$106)</f>
        <v>0</v>
      </c>
      <c r="BH107" s="240">
        <f t="shared" si="33"/>
        <v>0</v>
      </c>
      <c r="BI107" s="240">
        <f t="shared" si="33"/>
        <v>0</v>
      </c>
      <c r="BJ107" s="240">
        <f t="shared" si="33"/>
        <v>0</v>
      </c>
      <c r="BK107" s="240">
        <f t="shared" si="33"/>
        <v>0</v>
      </c>
      <c r="BL107" s="240">
        <f t="shared" si="33"/>
        <v>0</v>
      </c>
      <c r="BM107" s="240">
        <f t="shared" si="33"/>
        <v>0</v>
      </c>
      <c r="BN107" s="240">
        <f t="shared" si="33"/>
        <v>0</v>
      </c>
      <c r="BO107" s="240">
        <f t="shared" si="33"/>
        <v>0</v>
      </c>
      <c r="BP107" s="240">
        <f t="shared" si="33"/>
        <v>0</v>
      </c>
      <c r="BQ107" s="240">
        <f t="shared" si="33"/>
        <v>0</v>
      </c>
      <c r="BR107" s="231">
        <f>SUM(BG107:BQ107)</f>
        <v>0</v>
      </c>
      <c r="BT107" s="25"/>
      <c r="BU107" s="23"/>
    </row>
    <row r="108" spans="2:73" x14ac:dyDescent="0.25">
      <c r="B108" s="20"/>
      <c r="C108" s="20" t="str">
        <f>IF(ISERROR(I108+1)=TRUE,I108,IF(I108="","",MAX(C$15:C107)+1))</f>
        <v/>
      </c>
      <c r="D108" s="20" t="str">
        <f t="shared" si="30"/>
        <v/>
      </c>
      <c r="E108"/>
      <c r="G108" s="25"/>
      <c r="H108" s="72"/>
      <c r="I108" s="52" t="s">
        <v>96</v>
      </c>
      <c r="T108" s="72"/>
      <c r="U108" s="25"/>
      <c r="V108" s="86"/>
      <c r="W108"/>
      <c r="X108"/>
      <c r="Y108"/>
      <c r="Z108"/>
      <c r="AA108" s="241"/>
      <c r="AB108"/>
      <c r="AC108" s="241"/>
      <c r="AD108"/>
      <c r="AE108"/>
      <c r="AF108"/>
      <c r="AG108"/>
      <c r="AH108"/>
      <c r="AI108"/>
      <c r="AJ108"/>
      <c r="AL108" s="25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C108" s="25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T108" s="25"/>
    </row>
    <row r="109" spans="2:73" x14ac:dyDescent="0.25">
      <c r="B109" s="20"/>
      <c r="C109" s="20" t="str">
        <f>IF(ISERROR(I109+1)=TRUE,I109,IF(I109="","",MAX(C$15:C108)+1))</f>
        <v>1.5 | TARIFAS DE HERRAMIENTAS DE FONDO</v>
      </c>
      <c r="D109" s="20" t="str">
        <f t="shared" si="30"/>
        <v/>
      </c>
      <c r="E109"/>
      <c r="G109" s="25"/>
      <c r="H109" s="72"/>
      <c r="I109" s="26" t="s">
        <v>456</v>
      </c>
      <c r="J109" s="26"/>
      <c r="K109" s="26"/>
      <c r="L109" s="26"/>
      <c r="M109" s="26"/>
      <c r="N109" s="26"/>
      <c r="O109" s="26"/>
      <c r="P109" s="26"/>
      <c r="Q109" s="149"/>
      <c r="R109" s="26"/>
      <c r="S109" s="149"/>
      <c r="T109" s="72"/>
      <c r="U109" s="25"/>
      <c r="V109" s="86"/>
      <c r="W109" s="26" t="str">
        <f>W$3</f>
        <v>POZO | WOOLIS 1 EXP | CANTIDADES Y MONTOS</v>
      </c>
      <c r="X109" s="26"/>
      <c r="Y109" s="26"/>
      <c r="Z109" s="26"/>
      <c r="AA109" s="212"/>
      <c r="AB109" s="26"/>
      <c r="AC109" s="212"/>
      <c r="AD109" s="26"/>
      <c r="AE109" s="26"/>
      <c r="AF109" s="26"/>
      <c r="AG109" s="26"/>
      <c r="AH109" s="26"/>
      <c r="AI109" s="26"/>
      <c r="AJ109" s="26"/>
      <c r="AL109" s="25"/>
      <c r="AN109" s="26" t="str">
        <f>AN$3</f>
        <v>POZO | WOOLIS 2 EXP | CANTIDADES Y MONTOS</v>
      </c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C109" s="25"/>
      <c r="BE109" s="26" t="str">
        <f>BE$3</f>
        <v>POZO | TOJOL 1 EXP | CANTIDADES Y MONTOS</v>
      </c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T109" s="25"/>
    </row>
    <row r="110" spans="2:73" x14ac:dyDescent="0.25">
      <c r="B110" s="20"/>
      <c r="C110" s="20" t="str">
        <f>IF(ISERROR(I110+1)=TRUE,I110,IF(I110="","",MAX(C$15:C109)+1))</f>
        <v/>
      </c>
      <c r="D110" s="20" t="str">
        <f t="shared" si="30"/>
        <v/>
      </c>
      <c r="E110"/>
      <c r="G110" s="25"/>
      <c r="H110" s="72"/>
      <c r="I110" s="13" t="s">
        <v>96</v>
      </c>
      <c r="T110" s="72"/>
      <c r="U110" s="25"/>
      <c r="V110" s="86"/>
      <c r="AL110" s="25"/>
      <c r="BC110" s="25"/>
      <c r="BT110" s="25"/>
    </row>
    <row r="111" spans="2:73" outlineLevel="1" x14ac:dyDescent="0.25">
      <c r="B111" s="20"/>
      <c r="C111" s="20">
        <f>IF(ISERROR(I111+1)=TRUE,I111,IF(I111="","",MAX(C$15:C109)+1))</f>
        <v>68</v>
      </c>
      <c r="D111" s="20">
        <f t="shared" si="30"/>
        <v>1</v>
      </c>
      <c r="E111"/>
      <c r="G111" s="25"/>
      <c r="H111" s="72"/>
      <c r="I111" s="28">
        <f>+I106+1</f>
        <v>78</v>
      </c>
      <c r="J111" s="283" t="s">
        <v>457</v>
      </c>
      <c r="K111" s="284"/>
      <c r="L111" s="284"/>
      <c r="M111" s="284"/>
      <c r="N111" s="284"/>
      <c r="O111" s="285"/>
      <c r="P111" s="298" t="s">
        <v>401</v>
      </c>
      <c r="Q111" s="32"/>
      <c r="R111" s="43" t="s">
        <v>183</v>
      </c>
      <c r="S111" s="33"/>
      <c r="T111" s="72"/>
      <c r="U111" s="25"/>
      <c r="V111" s="86"/>
      <c r="W111" s="214"/>
      <c r="Y111" s="215"/>
      <c r="Z111" s="216"/>
      <c r="AA111" s="217"/>
      <c r="AB111" s="220"/>
      <c r="AC111" s="217"/>
      <c r="AD111" s="216"/>
      <c r="AE111" s="216"/>
      <c r="AF111" s="216"/>
      <c r="AG111" s="216"/>
      <c r="AH111" s="216"/>
      <c r="AI111" s="216"/>
      <c r="AJ111" s="218">
        <f t="shared" ref="AJ111:AJ114" si="34">SUM(Y111:AI111)*$Q111</f>
        <v>0</v>
      </c>
      <c r="AL111" s="25"/>
      <c r="AN111" s="214"/>
      <c r="AP111" s="215"/>
      <c r="AQ111" s="216"/>
      <c r="AR111" s="217"/>
      <c r="AS111" s="220"/>
      <c r="AT111" s="217"/>
      <c r="AU111" s="216"/>
      <c r="AV111" s="216"/>
      <c r="AW111" s="216"/>
      <c r="AX111" s="216"/>
      <c r="AY111" s="216"/>
      <c r="AZ111" s="216"/>
      <c r="BA111" s="218">
        <f>SUM(AP111:AZ111)*$Q111</f>
        <v>0</v>
      </c>
      <c r="BC111" s="25"/>
      <c r="BE111" s="214"/>
      <c r="BG111" s="215"/>
      <c r="BH111" s="216"/>
      <c r="BI111" s="216"/>
      <c r="BJ111" s="216"/>
      <c r="BK111" s="217"/>
      <c r="BL111" s="216"/>
      <c r="BM111" s="216"/>
      <c r="BN111" s="216"/>
      <c r="BO111" s="216"/>
      <c r="BP111" s="216"/>
      <c r="BQ111" s="216"/>
      <c r="BR111" s="218">
        <f t="shared" ref="BR111:BR112" si="35">SUM(BG111:BQ111)*$Q111</f>
        <v>0</v>
      </c>
      <c r="BT111" s="25"/>
    </row>
    <row r="112" spans="2:73" outlineLevel="1" x14ac:dyDescent="0.25">
      <c r="B112" s="20"/>
      <c r="C112" s="20">
        <f>IF(ISERROR(I112+1)=TRUE,I112,IF(I112="","",MAX(C$15:C111)+1))</f>
        <v>69</v>
      </c>
      <c r="D112" s="20">
        <f t="shared" si="30"/>
        <v>1</v>
      </c>
      <c r="E112"/>
      <c r="G112" s="25"/>
      <c r="H112" s="72"/>
      <c r="I112" s="28">
        <v>79</v>
      </c>
      <c r="J112" s="283" t="s">
        <v>402</v>
      </c>
      <c r="K112" s="284"/>
      <c r="L112" s="284"/>
      <c r="M112" s="284"/>
      <c r="N112" s="284"/>
      <c r="O112" s="285"/>
      <c r="P112" s="298" t="s">
        <v>401</v>
      </c>
      <c r="Q112" s="32"/>
      <c r="R112" s="43" t="s">
        <v>183</v>
      </c>
      <c r="S112" s="33"/>
      <c r="T112" s="72"/>
      <c r="U112" s="25"/>
      <c r="V112" s="86"/>
      <c r="W112" s="221"/>
      <c r="Y112" s="222"/>
      <c r="Z112" s="225"/>
      <c r="AA112" s="224"/>
      <c r="AB112" s="223"/>
      <c r="AC112" s="224"/>
      <c r="AD112" s="223"/>
      <c r="AE112" s="225"/>
      <c r="AF112" s="225"/>
      <c r="AG112" s="225"/>
      <c r="AH112" s="225"/>
      <c r="AI112" s="225"/>
      <c r="AJ112" s="237">
        <f t="shared" si="34"/>
        <v>0</v>
      </c>
      <c r="AL112" s="25"/>
      <c r="AN112" s="221"/>
      <c r="AP112" s="222"/>
      <c r="AQ112" s="225"/>
      <c r="AR112" s="224"/>
      <c r="AS112" s="223">
        <f>AS66</f>
        <v>0</v>
      </c>
      <c r="AT112" s="224"/>
      <c r="AU112" s="223"/>
      <c r="AV112" s="225"/>
      <c r="AW112" s="225"/>
      <c r="AX112" s="225"/>
      <c r="AY112" s="225"/>
      <c r="AZ112" s="225"/>
      <c r="BA112" s="237">
        <f>SUM(AP112:AZ112)*$Q112</f>
        <v>0</v>
      </c>
      <c r="BC112" s="25"/>
      <c r="BE112" s="221"/>
      <c r="BG112" s="222"/>
      <c r="BH112" s="225"/>
      <c r="BI112" s="225"/>
      <c r="BJ112" s="225">
        <f>+BJ66</f>
        <v>0</v>
      </c>
      <c r="BK112" s="224"/>
      <c r="BL112" s="223"/>
      <c r="BM112" s="225"/>
      <c r="BN112" s="225"/>
      <c r="BO112" s="225"/>
      <c r="BP112" s="225"/>
      <c r="BQ112" s="225"/>
      <c r="BR112" s="237">
        <f t="shared" si="35"/>
        <v>0</v>
      </c>
      <c r="BT112" s="25"/>
    </row>
    <row r="113" spans="2:73" outlineLevel="1" x14ac:dyDescent="0.25">
      <c r="B113" s="20"/>
      <c r="C113" s="20"/>
      <c r="D113" s="20"/>
      <c r="E113"/>
      <c r="G113" s="25"/>
      <c r="H113" s="72"/>
      <c r="I113" s="28">
        <v>80</v>
      </c>
      <c r="J113" s="283" t="s">
        <v>403</v>
      </c>
      <c r="K113" s="284"/>
      <c r="L113" s="284"/>
      <c r="M113" s="284"/>
      <c r="N113" s="284"/>
      <c r="O113" s="285"/>
      <c r="P113" s="298" t="s">
        <v>401</v>
      </c>
      <c r="Q113" s="32"/>
      <c r="R113" s="43" t="s">
        <v>183</v>
      </c>
      <c r="S113" s="33"/>
      <c r="T113" s="72"/>
      <c r="U113" s="25"/>
      <c r="V113" s="86"/>
      <c r="W113" s="221"/>
      <c r="Y113" s="222"/>
      <c r="Z113" s="225"/>
      <c r="AA113" s="224"/>
      <c r="AB113" s="223"/>
      <c r="AC113" s="224"/>
      <c r="AD113" s="223"/>
      <c r="AE113" s="225"/>
      <c r="AF113" s="225"/>
      <c r="AG113" s="225"/>
      <c r="AH113" s="225"/>
      <c r="AI113" s="225"/>
      <c r="AJ113" s="237">
        <f t="shared" si="34"/>
        <v>0</v>
      </c>
      <c r="AL113" s="25"/>
      <c r="AN113" s="221"/>
      <c r="AP113" s="222"/>
      <c r="AQ113" s="225"/>
      <c r="AR113" s="224"/>
      <c r="AS113" s="223"/>
      <c r="AT113" s="224"/>
      <c r="AU113" s="223"/>
      <c r="AV113" s="225"/>
      <c r="AW113" s="225"/>
      <c r="AX113" s="225"/>
      <c r="AY113" s="225"/>
      <c r="AZ113" s="225"/>
      <c r="BA113" s="237"/>
      <c r="BC113" s="25"/>
      <c r="BE113" s="221"/>
      <c r="BG113" s="222"/>
      <c r="BH113" s="225"/>
      <c r="BI113" s="225"/>
      <c r="BJ113" s="225"/>
      <c r="BK113" s="224"/>
      <c r="BL113" s="223"/>
      <c r="BM113" s="225"/>
      <c r="BN113" s="225"/>
      <c r="BO113" s="225"/>
      <c r="BP113" s="225"/>
      <c r="BQ113" s="225"/>
      <c r="BR113" s="237"/>
      <c r="BT113" s="25"/>
    </row>
    <row r="114" spans="2:73" outlineLevel="1" x14ac:dyDescent="0.25">
      <c r="B114" s="20"/>
      <c r="C114" s="20"/>
      <c r="D114" s="20"/>
      <c r="E114"/>
      <c r="G114" s="25"/>
      <c r="H114" s="72"/>
      <c r="I114" s="28">
        <v>81</v>
      </c>
      <c r="J114" s="368" t="s">
        <v>404</v>
      </c>
      <c r="K114" s="369"/>
      <c r="L114" s="369"/>
      <c r="M114" s="369"/>
      <c r="N114" s="369"/>
      <c r="O114" s="370"/>
      <c r="P114" s="298" t="s">
        <v>401</v>
      </c>
      <c r="Q114" s="32"/>
      <c r="R114" s="43" t="s">
        <v>183</v>
      </c>
      <c r="S114" s="33"/>
      <c r="T114" s="72"/>
      <c r="U114" s="25"/>
      <c r="V114" s="86"/>
      <c r="W114" s="221"/>
      <c r="Y114" s="222"/>
      <c r="Z114" s="225"/>
      <c r="AA114" s="224"/>
      <c r="AB114" s="223"/>
      <c r="AC114" s="224"/>
      <c r="AD114" s="223"/>
      <c r="AE114" s="225"/>
      <c r="AF114" s="225"/>
      <c r="AG114" s="225"/>
      <c r="AH114" s="225"/>
      <c r="AI114" s="225"/>
      <c r="AJ114" s="237">
        <f t="shared" si="34"/>
        <v>0</v>
      </c>
      <c r="AL114" s="25"/>
      <c r="AN114" s="221"/>
      <c r="AP114" s="222"/>
      <c r="AQ114" s="225"/>
      <c r="AR114" s="224"/>
      <c r="AS114" s="223"/>
      <c r="AT114" s="224"/>
      <c r="AU114" s="223"/>
      <c r="AV114" s="225"/>
      <c r="AW114" s="225"/>
      <c r="AX114" s="225"/>
      <c r="AY114" s="225"/>
      <c r="AZ114" s="225"/>
      <c r="BA114" s="237"/>
      <c r="BC114" s="25"/>
      <c r="BE114" s="221"/>
      <c r="BG114" s="222"/>
      <c r="BH114" s="225"/>
      <c r="BI114" s="225"/>
      <c r="BJ114" s="225"/>
      <c r="BK114" s="224"/>
      <c r="BL114" s="223"/>
      <c r="BM114" s="225"/>
      <c r="BN114" s="225"/>
      <c r="BO114" s="225"/>
      <c r="BP114" s="225"/>
      <c r="BQ114" s="225"/>
      <c r="BR114" s="237"/>
      <c r="BT114" s="25"/>
    </row>
    <row r="115" spans="2:73" x14ac:dyDescent="0.25">
      <c r="B115" s="20">
        <f>I64</f>
        <v>35</v>
      </c>
      <c r="C115" s="20" t="str">
        <f>IF(ISERROR(I115+1)=TRUE,I115,IF(I115="","",MAX(C$15:C114)+1))</f>
        <v/>
      </c>
      <c r="D115" s="20" t="str">
        <f t="shared" ref="D115" si="36">IF(I115="","",IF(ISERROR(I115+1)=TRUE,"",1))</f>
        <v/>
      </c>
      <c r="E115"/>
      <c r="G115" s="25"/>
      <c r="H115" s="72"/>
      <c r="I115" s="35" t="s">
        <v>96</v>
      </c>
      <c r="J115" s="22"/>
      <c r="K115" s="22"/>
      <c r="L115" s="22"/>
      <c r="M115" s="22"/>
      <c r="N115" s="22"/>
      <c r="O115" s="22"/>
      <c r="P115" s="22"/>
      <c r="Q115" s="146"/>
      <c r="R115" s="22"/>
      <c r="S115" s="166"/>
      <c r="T115" s="72"/>
      <c r="U115" s="25"/>
      <c r="V115" s="86"/>
      <c r="W115" s="229" t="str">
        <f>W$34</f>
        <v>Total [US$]</v>
      </c>
      <c r="Y115" s="240">
        <f>SUMPRODUCT(Y$111:Y$114,$Q$111:$Q$114)</f>
        <v>0</v>
      </c>
      <c r="Z115" s="240">
        <f t="shared" ref="Z115:AI115" si="37">SUMPRODUCT(Z$111:Z$114,$Q$111:$Q$114)</f>
        <v>0</v>
      </c>
      <c r="AA115" s="240">
        <f t="shared" si="37"/>
        <v>0</v>
      </c>
      <c r="AB115" s="240">
        <f t="shared" si="37"/>
        <v>0</v>
      </c>
      <c r="AC115" s="240">
        <f t="shared" si="37"/>
        <v>0</v>
      </c>
      <c r="AD115" s="240">
        <f t="shared" si="37"/>
        <v>0</v>
      </c>
      <c r="AE115" s="240">
        <f t="shared" si="37"/>
        <v>0</v>
      </c>
      <c r="AF115" s="240">
        <f t="shared" si="37"/>
        <v>0</v>
      </c>
      <c r="AG115" s="240">
        <f t="shared" si="37"/>
        <v>0</v>
      </c>
      <c r="AH115" s="240">
        <f t="shared" si="37"/>
        <v>0</v>
      </c>
      <c r="AI115" s="240">
        <f t="shared" si="37"/>
        <v>0</v>
      </c>
      <c r="AJ115" s="231">
        <f>SUM(Y115:AI115)</f>
        <v>0</v>
      </c>
      <c r="AL115" s="25"/>
      <c r="AN115" s="229" t="str">
        <f>AN$34</f>
        <v>Total [US$]</v>
      </c>
      <c r="AP115" s="240">
        <f t="shared" ref="AP115:AZ115" si="38">SUMPRODUCT(AP$111:AP$114,$Q$111:$Q$114)</f>
        <v>0</v>
      </c>
      <c r="AQ115" s="240">
        <f t="shared" si="38"/>
        <v>0</v>
      </c>
      <c r="AR115" s="240">
        <f t="shared" si="38"/>
        <v>0</v>
      </c>
      <c r="AS115" s="240">
        <f t="shared" si="38"/>
        <v>0</v>
      </c>
      <c r="AT115" s="240">
        <f t="shared" si="38"/>
        <v>0</v>
      </c>
      <c r="AU115" s="240">
        <f t="shared" si="38"/>
        <v>0</v>
      </c>
      <c r="AV115" s="240">
        <f t="shared" si="38"/>
        <v>0</v>
      </c>
      <c r="AW115" s="240">
        <f t="shared" si="38"/>
        <v>0</v>
      </c>
      <c r="AX115" s="240">
        <f t="shared" si="38"/>
        <v>0</v>
      </c>
      <c r="AY115" s="240">
        <f t="shared" si="38"/>
        <v>0</v>
      </c>
      <c r="AZ115" s="240">
        <f t="shared" si="38"/>
        <v>0</v>
      </c>
      <c r="BA115" s="231">
        <f>SUM(AP115:AZ115)</f>
        <v>0</v>
      </c>
      <c r="BC115" s="25"/>
      <c r="BE115" s="229" t="str">
        <f>BE$34</f>
        <v>Total [US$]</v>
      </c>
      <c r="BG115" s="240">
        <f t="shared" ref="BG115:BQ115" si="39">SUMPRODUCT(BG$111:BG$114,$Q$111:$Q$114)</f>
        <v>0</v>
      </c>
      <c r="BH115" s="240">
        <f t="shared" si="39"/>
        <v>0</v>
      </c>
      <c r="BI115" s="240">
        <f t="shared" si="39"/>
        <v>0</v>
      </c>
      <c r="BJ115" s="240">
        <f t="shared" si="39"/>
        <v>0</v>
      </c>
      <c r="BK115" s="240">
        <f t="shared" si="39"/>
        <v>0</v>
      </c>
      <c r="BL115" s="240">
        <f t="shared" si="39"/>
        <v>0</v>
      </c>
      <c r="BM115" s="240">
        <f t="shared" si="39"/>
        <v>0</v>
      </c>
      <c r="BN115" s="240">
        <f t="shared" si="39"/>
        <v>0</v>
      </c>
      <c r="BO115" s="240">
        <f t="shared" si="39"/>
        <v>0</v>
      </c>
      <c r="BP115" s="240">
        <f t="shared" si="39"/>
        <v>0</v>
      </c>
      <c r="BQ115" s="240">
        <f t="shared" si="39"/>
        <v>0</v>
      </c>
      <c r="BR115" s="231">
        <f>SUM(BG115:BQ115)</f>
        <v>0</v>
      </c>
      <c r="BT115" s="25"/>
      <c r="BU115" s="23"/>
    </row>
    <row r="116" spans="2:73" x14ac:dyDescent="0.25">
      <c r="B116" s="20"/>
      <c r="C116" s="20" t="str">
        <f>IF(ISERROR(I116+1)=TRUE,I116,IF(I116="","",MAX(C$15:C108)+1))</f>
        <v/>
      </c>
      <c r="D116" s="20" t="str">
        <f t="shared" si="30"/>
        <v/>
      </c>
      <c r="E116"/>
      <c r="H116" s="72"/>
      <c r="I116" s="13" t="s">
        <v>96</v>
      </c>
      <c r="T116" s="72"/>
      <c r="V116" s="86"/>
      <c r="W116"/>
      <c r="X116"/>
      <c r="Y116"/>
      <c r="Z116"/>
      <c r="AA116" s="241"/>
      <c r="AB116"/>
      <c r="AC116" s="241"/>
      <c r="AD116"/>
      <c r="AE116"/>
      <c r="AF116"/>
      <c r="AG116"/>
      <c r="AH116"/>
      <c r="AI116"/>
      <c r="AJ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</row>
    <row r="117" spans="2:73" x14ac:dyDescent="0.25">
      <c r="B117" s="20"/>
      <c r="C117" s="20" t="str">
        <f>IF(ISERROR(I117+1)=TRUE,I117,IF(I117="","",MAX(C$15:C116)+1))</f>
        <v>2. | CORRIDA DE TUBULARES &amp; AUXILIARES</v>
      </c>
      <c r="D117" s="20" t="str">
        <f t="shared" si="30"/>
        <v/>
      </c>
      <c r="E117"/>
      <c r="G117" s="53"/>
      <c r="H117" s="72"/>
      <c r="I117" s="54" t="s">
        <v>187</v>
      </c>
      <c r="J117" s="54"/>
      <c r="K117" s="54"/>
      <c r="L117" s="54"/>
      <c r="M117" s="54"/>
      <c r="N117" s="54"/>
      <c r="O117" s="54"/>
      <c r="P117" s="54"/>
      <c r="Q117" s="150"/>
      <c r="R117" s="54"/>
      <c r="S117" s="150"/>
      <c r="T117" s="87"/>
      <c r="U117" s="53"/>
      <c r="V117" s="86"/>
      <c r="W117"/>
      <c r="X117"/>
      <c r="Y117"/>
      <c r="Z117"/>
      <c r="AA117" s="241"/>
      <c r="AB117"/>
      <c r="AC117" s="241"/>
      <c r="AD117"/>
      <c r="AE117"/>
      <c r="AF117"/>
      <c r="AG117"/>
      <c r="AH117"/>
      <c r="AI117"/>
      <c r="AJ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</row>
    <row r="118" spans="2:73" x14ac:dyDescent="0.25">
      <c r="B118" s="20"/>
      <c r="C118" s="20" t="str">
        <f>IF(ISERROR(I118+1)=TRUE,I118,IF(I118="","",MAX(C$15:C117)+1))</f>
        <v/>
      </c>
      <c r="D118" s="20" t="str">
        <f t="shared" si="30"/>
        <v/>
      </c>
      <c r="E118"/>
      <c r="G118" s="53"/>
      <c r="H118" s="72"/>
      <c r="I118" s="13" t="s">
        <v>96</v>
      </c>
      <c r="T118" s="72"/>
      <c r="U118" s="53"/>
      <c r="V118" s="86"/>
      <c r="W118"/>
      <c r="X118"/>
      <c r="Y118"/>
      <c r="Z118"/>
      <c r="AA118" s="241"/>
      <c r="AB118"/>
      <c r="AC118" s="241"/>
      <c r="AD118"/>
      <c r="AE118"/>
      <c r="AF118"/>
      <c r="AG118"/>
      <c r="AH118"/>
      <c r="AI118"/>
      <c r="AJ118"/>
      <c r="AN118"/>
      <c r="AO118"/>
      <c r="AP118"/>
      <c r="AV118"/>
      <c r="AW118"/>
      <c r="AX118"/>
      <c r="AY118"/>
      <c r="AZ118"/>
      <c r="BA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</row>
    <row r="119" spans="2:73" x14ac:dyDescent="0.25">
      <c r="B119" s="20"/>
      <c r="C119" s="20" t="str">
        <f>IF(ISERROR(I119+1)=TRUE,I119,IF(I119="","",MAX(C$15:C118)+1))</f>
        <v>2.1 | TARIFAS DE SERVICIO DE CORRIDA DE TUBULARES</v>
      </c>
      <c r="D119" s="20" t="str">
        <f t="shared" si="30"/>
        <v/>
      </c>
      <c r="E119"/>
      <c r="G119" s="53"/>
      <c r="H119" s="72"/>
      <c r="I119" s="54" t="s">
        <v>188</v>
      </c>
      <c r="J119" s="54"/>
      <c r="K119" s="54"/>
      <c r="L119" s="54"/>
      <c r="M119" s="54"/>
      <c r="N119" s="54"/>
      <c r="O119" s="54"/>
      <c r="P119" s="54"/>
      <c r="Q119" s="150"/>
      <c r="R119" s="54"/>
      <c r="S119" s="150"/>
      <c r="T119" s="72"/>
      <c r="U119" s="53"/>
      <c r="V119" s="86"/>
      <c r="W119" s="54" t="str">
        <f>W$3</f>
        <v>POZO | WOOLIS 1 EXP | CANTIDADES Y MONTOS</v>
      </c>
      <c r="X119" s="54"/>
      <c r="Y119" s="54"/>
      <c r="Z119" s="54"/>
      <c r="AA119" s="243"/>
      <c r="AB119" s="54"/>
      <c r="AC119" s="243"/>
      <c r="AD119" s="54"/>
      <c r="AE119" s="54"/>
      <c r="AF119" s="54"/>
      <c r="AG119" s="54"/>
      <c r="AH119" s="54"/>
      <c r="AI119" s="54"/>
      <c r="AJ119" s="54"/>
      <c r="AL119" s="53"/>
      <c r="AN119" s="54" t="str">
        <f>AN$3</f>
        <v>POZO | WOOLIS 2 EXP | CANTIDADES Y MONTOS</v>
      </c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C119" s="53"/>
      <c r="BE119" s="54" t="str">
        <f>BE$3</f>
        <v>POZO | TOJOL 1 EXP | CANTIDADES Y MONTOS</v>
      </c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T119" s="53"/>
    </row>
    <row r="120" spans="2:73" x14ac:dyDescent="0.25">
      <c r="B120" s="20"/>
      <c r="C120" s="20" t="str">
        <f>IF(ISERROR(I120+1)=TRUE,I120,IF(I120="","",MAX(C$15:C119)+1))</f>
        <v/>
      </c>
      <c r="D120" s="20" t="str">
        <f t="shared" si="30"/>
        <v/>
      </c>
      <c r="E120"/>
      <c r="G120" s="53"/>
      <c r="H120" s="72"/>
      <c r="I120" s="13" t="s">
        <v>96</v>
      </c>
      <c r="T120" s="72"/>
      <c r="U120" s="53"/>
      <c r="V120" s="86"/>
      <c r="AL120" s="53"/>
      <c r="AQ120" s="216"/>
      <c r="AR120" s="216"/>
      <c r="AS120" s="216"/>
      <c r="AT120" s="216"/>
      <c r="AU120" s="216"/>
      <c r="BC120" s="53"/>
      <c r="BT120" s="53"/>
    </row>
    <row r="121" spans="2:73" outlineLevel="1" x14ac:dyDescent="0.25">
      <c r="B121" s="20"/>
      <c r="C121" s="20">
        <f>IF(ISERROR(I121+1)=TRUE,I121,IF(I121="","",MAX(C$15:C120)+1))</f>
        <v>70</v>
      </c>
      <c r="D121" s="20">
        <f t="shared" si="30"/>
        <v>1</v>
      </c>
      <c r="E121"/>
      <c r="G121" s="53"/>
      <c r="H121" s="72"/>
      <c r="I121" s="28">
        <f>+I114+1</f>
        <v>82</v>
      </c>
      <c r="J121" s="274" t="s">
        <v>427</v>
      </c>
      <c r="K121" s="30"/>
      <c r="L121" s="30"/>
      <c r="M121" s="30"/>
      <c r="N121" s="30"/>
      <c r="O121" s="31"/>
      <c r="P121" s="43" t="s">
        <v>117</v>
      </c>
      <c r="Q121" s="32"/>
      <c r="R121" s="44" t="s">
        <v>129</v>
      </c>
      <c r="S121" s="33"/>
      <c r="T121" s="72"/>
      <c r="U121" s="53"/>
      <c r="V121" s="86"/>
      <c r="W121" s="221"/>
      <c r="Y121" s="222"/>
      <c r="Z121" s="225"/>
      <c r="AA121" s="224"/>
      <c r="AB121" s="225"/>
      <c r="AC121" s="224"/>
      <c r="AD121" s="225"/>
      <c r="AE121" s="225"/>
      <c r="AF121" s="225"/>
      <c r="AG121" s="225"/>
      <c r="AH121" s="225"/>
      <c r="AI121" s="225"/>
      <c r="AJ121" s="237">
        <f t="shared" ref="AJ121:AJ127" si="40">SUM(Y121:AI121)*$Q121</f>
        <v>0</v>
      </c>
      <c r="AL121" s="53"/>
      <c r="AN121" s="221"/>
      <c r="AP121" s="222"/>
      <c r="AQ121" s="225"/>
      <c r="AR121" s="224"/>
      <c r="AS121" s="225"/>
      <c r="AT121" s="224"/>
      <c r="AU121" s="225"/>
      <c r="AV121" s="225"/>
      <c r="AW121" s="225"/>
      <c r="AX121" s="225"/>
      <c r="AY121" s="225"/>
      <c r="AZ121" s="225"/>
      <c r="BA121" s="237">
        <f t="shared" ref="BA121:BA127" si="41">SUM(AP121:AZ121)*$Q121</f>
        <v>0</v>
      </c>
      <c r="BC121" s="53"/>
      <c r="BE121" s="221"/>
      <c r="BG121" s="222"/>
      <c r="BH121" s="225"/>
      <c r="BI121" s="224"/>
      <c r="BJ121" s="225"/>
      <c r="BK121" s="224"/>
      <c r="BL121" s="225"/>
      <c r="BM121" s="225"/>
      <c r="BN121" s="225"/>
      <c r="BO121" s="225"/>
      <c r="BP121" s="225"/>
      <c r="BQ121" s="225"/>
      <c r="BR121" s="237">
        <f t="shared" ref="BR121:BR127" si="42">SUM(BG121:BQ121)*$Q121</f>
        <v>0</v>
      </c>
      <c r="BT121" s="53"/>
    </row>
    <row r="122" spans="2:73" outlineLevel="1" x14ac:dyDescent="0.25">
      <c r="B122" s="20"/>
      <c r="C122" s="20">
        <f>IF(ISERROR(I122+1)=TRUE,I122,IF(I122="","",MAX(C$15:C121)+1))</f>
        <v>71</v>
      </c>
      <c r="D122" s="20">
        <f t="shared" si="30"/>
        <v>1</v>
      </c>
      <c r="E122"/>
      <c r="G122" s="53"/>
      <c r="H122" s="72"/>
      <c r="I122" s="28">
        <f>+I121+1</f>
        <v>83</v>
      </c>
      <c r="J122" s="274" t="s">
        <v>189</v>
      </c>
      <c r="K122" s="30"/>
      <c r="L122" s="30"/>
      <c r="M122" s="30"/>
      <c r="N122" s="30"/>
      <c r="O122" s="31"/>
      <c r="P122" s="43" t="s">
        <v>117</v>
      </c>
      <c r="Q122" s="32"/>
      <c r="R122" s="44" t="s">
        <v>129</v>
      </c>
      <c r="S122" s="33"/>
      <c r="T122" s="72"/>
      <c r="U122" s="53"/>
      <c r="V122" s="86"/>
      <c r="W122" s="221"/>
      <c r="Y122" s="222"/>
      <c r="Z122" s="225"/>
      <c r="AA122" s="224"/>
      <c r="AB122" s="225"/>
      <c r="AC122" s="224"/>
      <c r="AD122" s="225"/>
      <c r="AE122" s="225"/>
      <c r="AF122" s="225"/>
      <c r="AG122" s="225"/>
      <c r="AH122" s="225"/>
      <c r="AI122" s="225"/>
      <c r="AJ122" s="237">
        <f t="shared" si="40"/>
        <v>0</v>
      </c>
      <c r="AL122" s="53"/>
      <c r="AN122" s="221"/>
      <c r="AP122" s="222"/>
      <c r="AQ122" s="225"/>
      <c r="AR122" s="224"/>
      <c r="AS122" s="225"/>
      <c r="AT122" s="224"/>
      <c r="AU122" s="225"/>
      <c r="AV122" s="225"/>
      <c r="AW122" s="225"/>
      <c r="AX122" s="225"/>
      <c r="AY122" s="225"/>
      <c r="AZ122" s="225"/>
      <c r="BA122" s="237">
        <f t="shared" si="41"/>
        <v>0</v>
      </c>
      <c r="BC122" s="53"/>
      <c r="BE122" s="221"/>
      <c r="BG122" s="222"/>
      <c r="BH122" s="225"/>
      <c r="BI122" s="224"/>
      <c r="BJ122" s="225"/>
      <c r="BK122" s="224"/>
      <c r="BL122" s="225"/>
      <c r="BM122" s="225"/>
      <c r="BN122" s="225"/>
      <c r="BO122" s="225"/>
      <c r="BP122" s="225"/>
      <c r="BQ122" s="225"/>
      <c r="BR122" s="237">
        <f t="shared" si="42"/>
        <v>0</v>
      </c>
      <c r="BT122" s="53"/>
    </row>
    <row r="123" spans="2:73" outlineLevel="1" x14ac:dyDescent="0.25">
      <c r="B123" s="20"/>
      <c r="C123" s="20">
        <f>IF(ISERROR(I123+1)=TRUE,I123,IF(I123="","",MAX(C$15:C122)+1))</f>
        <v>72</v>
      </c>
      <c r="D123" s="20">
        <f t="shared" si="30"/>
        <v>1</v>
      </c>
      <c r="E123"/>
      <c r="G123" s="53"/>
      <c r="H123" s="72"/>
      <c r="I123" s="28">
        <f>+I122+1</f>
        <v>84</v>
      </c>
      <c r="J123" s="274" t="s">
        <v>190</v>
      </c>
      <c r="K123" s="30"/>
      <c r="L123" s="30"/>
      <c r="M123" s="30"/>
      <c r="N123" s="30"/>
      <c r="O123" s="31"/>
      <c r="P123" s="43" t="s">
        <v>117</v>
      </c>
      <c r="Q123" s="32"/>
      <c r="R123" s="44" t="s">
        <v>129</v>
      </c>
      <c r="S123" s="33"/>
      <c r="T123" s="72"/>
      <c r="U123" s="53"/>
      <c r="V123" s="86"/>
      <c r="W123" s="221"/>
      <c r="Y123" s="222"/>
      <c r="Z123" s="225"/>
      <c r="AA123" s="224"/>
      <c r="AB123" s="225"/>
      <c r="AC123" s="224"/>
      <c r="AD123" s="225"/>
      <c r="AE123" s="225"/>
      <c r="AF123" s="225"/>
      <c r="AG123" s="225"/>
      <c r="AH123" s="225"/>
      <c r="AI123" s="225"/>
      <c r="AJ123" s="237">
        <f t="shared" si="40"/>
        <v>0</v>
      </c>
      <c r="AL123" s="53"/>
      <c r="AN123" s="221"/>
      <c r="AP123" s="222"/>
      <c r="AQ123" s="225"/>
      <c r="AR123" s="224"/>
      <c r="AS123" s="225"/>
      <c r="AT123" s="224"/>
      <c r="AU123" s="225"/>
      <c r="AV123" s="225">
        <v>0</v>
      </c>
      <c r="AW123" s="225"/>
      <c r="AX123" s="225"/>
      <c r="AY123" s="225"/>
      <c r="AZ123" s="225"/>
      <c r="BA123" s="237">
        <f t="shared" si="41"/>
        <v>0</v>
      </c>
      <c r="BC123" s="53"/>
      <c r="BE123" s="221"/>
      <c r="BG123" s="222"/>
      <c r="BH123" s="225"/>
      <c r="BI123" s="224"/>
      <c r="BJ123" s="225"/>
      <c r="BK123" s="224"/>
      <c r="BL123" s="225"/>
      <c r="BM123" s="225">
        <v>0</v>
      </c>
      <c r="BN123" s="225"/>
      <c r="BO123" s="225"/>
      <c r="BP123" s="225"/>
      <c r="BQ123" s="225"/>
      <c r="BR123" s="237">
        <f t="shared" si="42"/>
        <v>0</v>
      </c>
      <c r="BT123" s="53"/>
    </row>
    <row r="124" spans="2:73" outlineLevel="1" x14ac:dyDescent="0.25">
      <c r="B124" s="20"/>
      <c r="C124" s="20">
        <f>IF(ISERROR(I124+1)=TRUE,I124,IF(I124="","",MAX(C$15:C123)+1))</f>
        <v>73</v>
      </c>
      <c r="D124" s="20">
        <f t="shared" si="30"/>
        <v>1</v>
      </c>
      <c r="E124"/>
      <c r="G124" s="53"/>
      <c r="H124" s="72"/>
      <c r="I124" s="28">
        <f t="shared" ref="I124:I127" si="43">+I123+1</f>
        <v>85</v>
      </c>
      <c r="J124" s="274" t="s">
        <v>191</v>
      </c>
      <c r="K124" s="30"/>
      <c r="L124" s="30"/>
      <c r="M124" s="30"/>
      <c r="N124" s="30"/>
      <c r="O124" s="31"/>
      <c r="P124" s="43" t="s">
        <v>117</v>
      </c>
      <c r="Q124" s="32"/>
      <c r="R124" s="44" t="s">
        <v>129</v>
      </c>
      <c r="S124" s="33"/>
      <c r="T124" s="72"/>
      <c r="U124" s="53"/>
      <c r="V124" s="86"/>
      <c r="W124" s="221"/>
      <c r="Y124" s="222"/>
      <c r="Z124" s="225"/>
      <c r="AA124" s="224"/>
      <c r="AB124" s="225"/>
      <c r="AC124" s="224"/>
      <c r="AD124" s="225"/>
      <c r="AE124" s="225"/>
      <c r="AF124" s="225"/>
      <c r="AG124" s="225"/>
      <c r="AH124" s="225">
        <v>1</v>
      </c>
      <c r="AI124" s="225"/>
      <c r="AJ124" s="237">
        <f t="shared" si="40"/>
        <v>0</v>
      </c>
      <c r="AL124" s="53"/>
      <c r="AN124" s="221"/>
      <c r="AP124" s="222"/>
      <c r="AQ124" s="225"/>
      <c r="AR124" s="224"/>
      <c r="AS124" s="225"/>
      <c r="AT124" s="224"/>
      <c r="AU124" s="225"/>
      <c r="AV124" s="225"/>
      <c r="AW124" s="225"/>
      <c r="AX124" s="225"/>
      <c r="AY124" s="225">
        <v>1</v>
      </c>
      <c r="AZ124" s="225"/>
      <c r="BA124" s="237">
        <f t="shared" si="41"/>
        <v>0</v>
      </c>
      <c r="BC124" s="53"/>
      <c r="BE124" s="221"/>
      <c r="BG124" s="222"/>
      <c r="BH124" s="225"/>
      <c r="BI124" s="224"/>
      <c r="BJ124" s="225"/>
      <c r="BK124" s="224"/>
      <c r="BL124" s="225"/>
      <c r="BM124" s="225"/>
      <c r="BN124" s="225"/>
      <c r="BO124" s="225"/>
      <c r="BP124" s="225">
        <v>1</v>
      </c>
      <c r="BQ124" s="225"/>
      <c r="BR124" s="237">
        <f t="shared" si="42"/>
        <v>0</v>
      </c>
      <c r="BT124" s="53"/>
    </row>
    <row r="125" spans="2:73" ht="32.25" customHeight="1" outlineLevel="1" x14ac:dyDescent="0.25">
      <c r="B125" s="20"/>
      <c r="C125" s="20">
        <f>IF(ISERROR(I125+1)=TRUE,I125,IF(I125="","",MAX(C$15:C124)+1))</f>
        <v>74</v>
      </c>
      <c r="D125" s="20">
        <f t="shared" si="30"/>
        <v>1</v>
      </c>
      <c r="E125"/>
      <c r="G125" s="53"/>
      <c r="H125" s="72"/>
      <c r="I125" s="28">
        <f t="shared" si="43"/>
        <v>86</v>
      </c>
      <c r="J125" s="274" t="s">
        <v>428</v>
      </c>
      <c r="K125" s="30"/>
      <c r="L125" s="30"/>
      <c r="M125" s="30"/>
      <c r="N125" s="30"/>
      <c r="O125" s="31"/>
      <c r="P125" s="43" t="s">
        <v>117</v>
      </c>
      <c r="Q125" s="32"/>
      <c r="R125" s="44" t="s">
        <v>129</v>
      </c>
      <c r="S125" s="33"/>
      <c r="T125" s="72"/>
      <c r="U125" s="53"/>
      <c r="V125" s="86"/>
      <c r="W125" s="221"/>
      <c r="Y125" s="222"/>
      <c r="Z125" s="225"/>
      <c r="AA125" s="224">
        <v>1</v>
      </c>
      <c r="AB125" s="225"/>
      <c r="AC125" s="224"/>
      <c r="AD125" s="225"/>
      <c r="AE125" s="225"/>
      <c r="AF125" s="225"/>
      <c r="AG125" s="225"/>
      <c r="AH125" s="225"/>
      <c r="AI125" s="225"/>
      <c r="AJ125" s="237">
        <f t="shared" si="40"/>
        <v>0</v>
      </c>
      <c r="AL125" s="53"/>
      <c r="AN125" s="221"/>
      <c r="AP125" s="222"/>
      <c r="AQ125" s="225"/>
      <c r="AR125" s="224">
        <v>1</v>
      </c>
      <c r="AS125" s="225"/>
      <c r="AT125" s="224"/>
      <c r="AU125" s="225"/>
      <c r="AV125" s="225"/>
      <c r="AW125" s="225"/>
      <c r="AX125" s="225"/>
      <c r="AY125" s="225"/>
      <c r="AZ125" s="225"/>
      <c r="BA125" s="237">
        <f t="shared" si="41"/>
        <v>0</v>
      </c>
      <c r="BC125" s="53"/>
      <c r="BE125" s="221"/>
      <c r="BG125" s="222"/>
      <c r="BH125" s="225"/>
      <c r="BI125" s="224">
        <v>1</v>
      </c>
      <c r="BJ125" s="225"/>
      <c r="BK125" s="224"/>
      <c r="BL125" s="225"/>
      <c r="BM125" s="225"/>
      <c r="BN125" s="225"/>
      <c r="BO125" s="225"/>
      <c r="BP125" s="225"/>
      <c r="BQ125" s="225"/>
      <c r="BR125" s="237">
        <f t="shared" si="42"/>
        <v>0</v>
      </c>
      <c r="BT125" s="53"/>
    </row>
    <row r="126" spans="2:73" ht="32.25" customHeight="1" outlineLevel="1" x14ac:dyDescent="0.25">
      <c r="B126" s="20"/>
      <c r="C126" s="20">
        <f>IF(ISERROR(I126+1)=TRUE,I126,IF(I126="","",MAX(C$15:C125)+1))</f>
        <v>75</v>
      </c>
      <c r="D126" s="20">
        <f t="shared" si="30"/>
        <v>1</v>
      </c>
      <c r="E126"/>
      <c r="G126" s="53"/>
      <c r="H126" s="72"/>
      <c r="I126" s="28">
        <f t="shared" si="43"/>
        <v>87</v>
      </c>
      <c r="J126" s="274" t="s">
        <v>192</v>
      </c>
      <c r="K126" s="30"/>
      <c r="L126" s="30"/>
      <c r="M126" s="30"/>
      <c r="N126" s="30"/>
      <c r="O126" s="31"/>
      <c r="P126" s="43" t="s">
        <v>117</v>
      </c>
      <c r="Q126" s="32"/>
      <c r="R126" s="44" t="s">
        <v>129</v>
      </c>
      <c r="S126" s="33"/>
      <c r="T126" s="72"/>
      <c r="U126" s="53"/>
      <c r="V126" s="86"/>
      <c r="W126" s="221"/>
      <c r="Y126" s="222"/>
      <c r="Z126" s="225"/>
      <c r="AA126" s="224"/>
      <c r="AB126" s="225"/>
      <c r="AC126" s="224">
        <v>1</v>
      </c>
      <c r="AD126" s="225"/>
      <c r="AE126" s="225"/>
      <c r="AF126" s="225"/>
      <c r="AG126" s="225"/>
      <c r="AH126" s="225"/>
      <c r="AI126" s="225"/>
      <c r="AJ126" s="237">
        <f t="shared" si="40"/>
        <v>0</v>
      </c>
      <c r="AL126" s="53"/>
      <c r="AN126" s="221"/>
      <c r="AP126" s="222"/>
      <c r="AQ126" s="225"/>
      <c r="AR126" s="224"/>
      <c r="AS126" s="225"/>
      <c r="AT126" s="224">
        <v>1</v>
      </c>
      <c r="AU126" s="225"/>
      <c r="AV126" s="225"/>
      <c r="AW126" s="225"/>
      <c r="AX126" s="225"/>
      <c r="AY126" s="225"/>
      <c r="AZ126" s="225"/>
      <c r="BA126" s="237">
        <f t="shared" si="41"/>
        <v>0</v>
      </c>
      <c r="BC126" s="53"/>
      <c r="BE126" s="221"/>
      <c r="BG126" s="222"/>
      <c r="BH126" s="225"/>
      <c r="BI126" s="224"/>
      <c r="BJ126" s="225"/>
      <c r="BK126" s="224">
        <v>1</v>
      </c>
      <c r="BL126" s="225"/>
      <c r="BM126" s="225"/>
      <c r="BN126" s="225"/>
      <c r="BO126" s="225"/>
      <c r="BP126" s="225"/>
      <c r="BQ126" s="225"/>
      <c r="BR126" s="237">
        <f t="shared" si="42"/>
        <v>0</v>
      </c>
      <c r="BT126" s="53"/>
    </row>
    <row r="127" spans="2:73" ht="32.25" customHeight="1" outlineLevel="1" x14ac:dyDescent="0.25">
      <c r="B127" s="20"/>
      <c r="C127" s="20">
        <f>IF(ISERROR(I127+1)=TRUE,I127,IF(I127="","",MAX(C$15:C126)+1))</f>
        <v>76</v>
      </c>
      <c r="D127" s="20">
        <f t="shared" si="30"/>
        <v>1</v>
      </c>
      <c r="E127"/>
      <c r="G127" s="53"/>
      <c r="H127" s="72"/>
      <c r="I127" s="28">
        <f t="shared" si="43"/>
        <v>88</v>
      </c>
      <c r="J127" s="274" t="s">
        <v>193</v>
      </c>
      <c r="K127" s="30"/>
      <c r="L127" s="30"/>
      <c r="M127" s="30"/>
      <c r="N127" s="30"/>
      <c r="O127" s="31"/>
      <c r="P127" s="43" t="s">
        <v>117</v>
      </c>
      <c r="Q127" s="32"/>
      <c r="R127" s="44" t="s">
        <v>129</v>
      </c>
      <c r="S127" s="33"/>
      <c r="T127" s="72"/>
      <c r="U127" s="53"/>
      <c r="V127" s="86"/>
      <c r="W127" s="221"/>
      <c r="Y127" s="222"/>
      <c r="Z127" s="225"/>
      <c r="AA127" s="224"/>
      <c r="AB127" s="225"/>
      <c r="AC127" s="224"/>
      <c r="AD127" s="225"/>
      <c r="AE127" s="225">
        <v>1</v>
      </c>
      <c r="AF127" s="225"/>
      <c r="AG127" s="225"/>
      <c r="AH127" s="225"/>
      <c r="AI127" s="225"/>
      <c r="AJ127" s="237">
        <f t="shared" si="40"/>
        <v>0</v>
      </c>
      <c r="AL127" s="53"/>
      <c r="AN127" s="221"/>
      <c r="AP127" s="222"/>
      <c r="AQ127" s="225"/>
      <c r="AR127" s="224"/>
      <c r="AS127" s="225"/>
      <c r="AT127" s="224">
        <v>1</v>
      </c>
      <c r="AU127" s="225"/>
      <c r="AV127" s="225"/>
      <c r="AW127" s="225"/>
      <c r="AX127" s="225"/>
      <c r="AY127" s="225"/>
      <c r="AZ127" s="225"/>
      <c r="BA127" s="237">
        <f t="shared" si="41"/>
        <v>0</v>
      </c>
      <c r="BC127" s="53"/>
      <c r="BE127" s="221"/>
      <c r="BG127" s="222"/>
      <c r="BH127" s="225"/>
      <c r="BI127" s="224"/>
      <c r="BJ127" s="225"/>
      <c r="BK127" s="224">
        <v>1</v>
      </c>
      <c r="BL127" s="225"/>
      <c r="BM127" s="225"/>
      <c r="BN127" s="225"/>
      <c r="BO127" s="225"/>
      <c r="BP127" s="225"/>
      <c r="BQ127" s="225"/>
      <c r="BR127" s="237">
        <f t="shared" si="42"/>
        <v>0</v>
      </c>
      <c r="BT127" s="53"/>
    </row>
    <row r="128" spans="2:73" x14ac:dyDescent="0.25">
      <c r="B128" s="20" t="str">
        <f>I119</f>
        <v>2.1 | TARIFAS DE SERVICIO DE CORRIDA DE TUBULARES</v>
      </c>
      <c r="C128" s="20" t="str">
        <f>IF(ISERROR(I128+1)=TRUE,I128,IF(I128="","",MAX(C$15:C127)+1))</f>
        <v/>
      </c>
      <c r="D128" s="20" t="str">
        <f t="shared" si="30"/>
        <v/>
      </c>
      <c r="E128"/>
      <c r="G128" s="53"/>
      <c r="H128" s="72"/>
      <c r="I128" s="35" t="s">
        <v>96</v>
      </c>
      <c r="J128" s="22"/>
      <c r="K128" s="22"/>
      <c r="L128" s="22"/>
      <c r="M128" s="22"/>
      <c r="N128" s="22"/>
      <c r="O128" s="22"/>
      <c r="P128" s="22"/>
      <c r="Q128" s="146"/>
      <c r="R128" s="22"/>
      <c r="S128" s="166"/>
      <c r="T128" s="72"/>
      <c r="U128" s="53"/>
      <c r="V128" s="86"/>
      <c r="W128" s="229" t="str">
        <f>W$34</f>
        <v>Total [US$]</v>
      </c>
      <c r="Y128" s="240">
        <f t="shared" ref="Y128:AI128" si="44">SUMPRODUCT(Y$121:Y$127,$Q$121:$Q$127)</f>
        <v>0</v>
      </c>
      <c r="Z128" s="240">
        <f t="shared" si="44"/>
        <v>0</v>
      </c>
      <c r="AA128" s="240">
        <f t="shared" si="44"/>
        <v>0</v>
      </c>
      <c r="AB128" s="240">
        <f t="shared" si="44"/>
        <v>0</v>
      </c>
      <c r="AC128" s="240">
        <f t="shared" si="44"/>
        <v>0</v>
      </c>
      <c r="AD128" s="240">
        <f t="shared" si="44"/>
        <v>0</v>
      </c>
      <c r="AE128" s="240">
        <f t="shared" si="44"/>
        <v>0</v>
      </c>
      <c r="AF128" s="240">
        <f t="shared" si="44"/>
        <v>0</v>
      </c>
      <c r="AG128" s="240">
        <f t="shared" si="44"/>
        <v>0</v>
      </c>
      <c r="AH128" s="240">
        <f t="shared" si="44"/>
        <v>0</v>
      </c>
      <c r="AI128" s="240">
        <f t="shared" si="44"/>
        <v>0</v>
      </c>
      <c r="AJ128" s="231">
        <f>SUM(Y128:AI128)</f>
        <v>0</v>
      </c>
      <c r="AL128" s="53"/>
      <c r="AN128" s="229" t="str">
        <f>AN$34</f>
        <v>Total [US$]</v>
      </c>
      <c r="AP128" s="240">
        <f t="shared" ref="AP128:AZ128" si="45">SUMPRODUCT(AP$121:AP$127,$Q$121:$Q$127)</f>
        <v>0</v>
      </c>
      <c r="AQ128" s="240">
        <f t="shared" si="45"/>
        <v>0</v>
      </c>
      <c r="AR128" s="240">
        <f t="shared" si="45"/>
        <v>0</v>
      </c>
      <c r="AS128" s="240">
        <f t="shared" si="45"/>
        <v>0</v>
      </c>
      <c r="AT128" s="240">
        <f t="shared" si="45"/>
        <v>0</v>
      </c>
      <c r="AU128" s="240">
        <f t="shared" si="45"/>
        <v>0</v>
      </c>
      <c r="AV128" s="240">
        <f t="shared" si="45"/>
        <v>0</v>
      </c>
      <c r="AW128" s="240">
        <f t="shared" si="45"/>
        <v>0</v>
      </c>
      <c r="AX128" s="240">
        <f t="shared" si="45"/>
        <v>0</v>
      </c>
      <c r="AY128" s="240">
        <f t="shared" si="45"/>
        <v>0</v>
      </c>
      <c r="AZ128" s="240">
        <f t="shared" si="45"/>
        <v>0</v>
      </c>
      <c r="BA128" s="231">
        <f>SUM(AP128:AZ128)</f>
        <v>0</v>
      </c>
      <c r="BC128" s="53"/>
      <c r="BE128" s="229" t="str">
        <f>BE$34</f>
        <v>Total [US$]</v>
      </c>
      <c r="BG128" s="240">
        <f t="shared" ref="BG128:BQ128" si="46">SUMPRODUCT(BG$121:BG$127,$Q$121:$Q$127)</f>
        <v>0</v>
      </c>
      <c r="BH128" s="240">
        <f t="shared" si="46"/>
        <v>0</v>
      </c>
      <c r="BI128" s="240">
        <f t="shared" si="46"/>
        <v>0</v>
      </c>
      <c r="BJ128" s="240">
        <f t="shared" si="46"/>
        <v>0</v>
      </c>
      <c r="BK128" s="240">
        <f t="shared" si="46"/>
        <v>0</v>
      </c>
      <c r="BL128" s="240">
        <f t="shared" si="46"/>
        <v>0</v>
      </c>
      <c r="BM128" s="240">
        <f t="shared" si="46"/>
        <v>0</v>
      </c>
      <c r="BN128" s="240">
        <f t="shared" si="46"/>
        <v>0</v>
      </c>
      <c r="BO128" s="240">
        <f t="shared" si="46"/>
        <v>0</v>
      </c>
      <c r="BP128" s="240">
        <f t="shared" si="46"/>
        <v>0</v>
      </c>
      <c r="BQ128" s="240">
        <f t="shared" si="46"/>
        <v>0</v>
      </c>
      <c r="BR128" s="231">
        <f>SUM(BG128:BQ128)</f>
        <v>0</v>
      </c>
      <c r="BT128" s="53"/>
    </row>
    <row r="129" spans="2:72" x14ac:dyDescent="0.25">
      <c r="B129" s="20"/>
      <c r="C129" s="20" t="str">
        <f>IF(ISERROR(I129+1)=TRUE,I129,IF(I129="","",MAX(C$15:C128)+1))</f>
        <v/>
      </c>
      <c r="D129" s="20" t="str">
        <f t="shared" si="30"/>
        <v/>
      </c>
      <c r="E129"/>
      <c r="G129" s="53"/>
      <c r="H129" s="72"/>
      <c r="I129" s="13" t="s">
        <v>96</v>
      </c>
      <c r="T129" s="72"/>
      <c r="U129" s="53"/>
      <c r="V129" s="86"/>
      <c r="W129"/>
      <c r="X129"/>
      <c r="Y129"/>
      <c r="Z129"/>
      <c r="AA129" s="241"/>
      <c r="AB129"/>
      <c r="AC129" s="241"/>
      <c r="AD129"/>
      <c r="AE129"/>
      <c r="AF129"/>
      <c r="AG129"/>
      <c r="AH129"/>
      <c r="AI129"/>
      <c r="AJ129"/>
      <c r="AL129" s="53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C129" s="53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T129" s="53"/>
    </row>
    <row r="130" spans="2:72" x14ac:dyDescent="0.25">
      <c r="B130" s="20"/>
      <c r="C130" s="20" t="str">
        <f>IF(ISERROR(I130+1)=TRUE,I130,IF(I130="","",MAX(C$15:C129)+1))</f>
        <v xml:space="preserve">2.2 | TARIFAS DE SERVICIO DE RECUPERACION DE TUBULARES </v>
      </c>
      <c r="D130" s="20" t="str">
        <f t="shared" si="30"/>
        <v/>
      </c>
      <c r="E130"/>
      <c r="G130" s="53"/>
      <c r="H130" s="72"/>
      <c r="I130" s="54" t="s">
        <v>507</v>
      </c>
      <c r="J130" s="54"/>
      <c r="K130" s="54"/>
      <c r="L130" s="54"/>
      <c r="M130" s="54"/>
      <c r="N130" s="54"/>
      <c r="O130" s="54"/>
      <c r="P130" s="54"/>
      <c r="Q130" s="150"/>
      <c r="R130" s="54"/>
      <c r="S130" s="150"/>
      <c r="T130" s="72"/>
      <c r="U130" s="53"/>
      <c r="V130" s="86"/>
      <c r="W130" s="54" t="str">
        <f>W$3</f>
        <v>POZO | WOOLIS 1 EXP | CANTIDADES Y MONTOS</v>
      </c>
      <c r="X130" s="54"/>
      <c r="Y130" s="54"/>
      <c r="Z130" s="54"/>
      <c r="AA130" s="243"/>
      <c r="AB130" s="54"/>
      <c r="AC130" s="243"/>
      <c r="AD130" s="54"/>
      <c r="AE130" s="54"/>
      <c r="AF130" s="54"/>
      <c r="AG130" s="54"/>
      <c r="AH130" s="54"/>
      <c r="AI130" s="54"/>
      <c r="AJ130" s="54"/>
      <c r="AL130" s="53"/>
      <c r="AN130" s="54" t="str">
        <f>AN$3</f>
        <v>POZO | WOOLIS 2 EXP | CANTIDADES Y MONTOS</v>
      </c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C130" s="53"/>
      <c r="BE130" s="54" t="str">
        <f>BE$3</f>
        <v>POZO | TOJOL 1 EXP | CANTIDADES Y MONTOS</v>
      </c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T130" s="53"/>
    </row>
    <row r="131" spans="2:72" x14ac:dyDescent="0.25">
      <c r="B131" s="20"/>
      <c r="C131" s="20" t="str">
        <f>IF(ISERROR(I131+1)=TRUE,I131,IF(I131="","",MAX(C$15:C130)+1))</f>
        <v/>
      </c>
      <c r="D131" s="20" t="str">
        <f t="shared" si="30"/>
        <v/>
      </c>
      <c r="E131"/>
      <c r="G131" s="53"/>
      <c r="H131" s="72"/>
      <c r="I131" s="13" t="s">
        <v>96</v>
      </c>
      <c r="T131" s="72"/>
      <c r="U131" s="53"/>
      <c r="V131" s="86"/>
      <c r="AL131" s="53"/>
      <c r="BC131" s="53"/>
      <c r="BT131" s="53"/>
    </row>
    <row r="132" spans="2:72" s="72" customFormat="1" outlineLevel="1" x14ac:dyDescent="0.25">
      <c r="B132" s="341"/>
      <c r="C132" s="341">
        <f>IF(ISERROR(I132+1)=TRUE,I132,IF(I132="","",MAX(C$15:C131)+1))</f>
        <v>77</v>
      </c>
      <c r="D132" s="341">
        <f t="shared" si="30"/>
        <v>1</v>
      </c>
      <c r="E132" s="3"/>
      <c r="G132" s="53"/>
      <c r="I132" s="316">
        <f>+I127+1</f>
        <v>89</v>
      </c>
      <c r="J132" s="317" t="s">
        <v>551</v>
      </c>
      <c r="K132" s="284"/>
      <c r="L132" s="284"/>
      <c r="M132" s="284"/>
      <c r="N132" s="284"/>
      <c r="O132" s="285"/>
      <c r="P132" s="298" t="s">
        <v>117</v>
      </c>
      <c r="Q132" s="32"/>
      <c r="R132" s="34" t="s">
        <v>129</v>
      </c>
      <c r="S132" s="342"/>
      <c r="V132" s="86"/>
      <c r="W132" s="343"/>
      <c r="Y132" s="325"/>
      <c r="Z132" s="344"/>
      <c r="AA132" s="345"/>
      <c r="AB132" s="344"/>
      <c r="AC132" s="345"/>
      <c r="AD132" s="344"/>
      <c r="AE132" s="344"/>
      <c r="AF132" s="344"/>
      <c r="AG132" s="344"/>
      <c r="AH132" s="344"/>
      <c r="AI132" s="347">
        <v>1</v>
      </c>
      <c r="AJ132" s="346">
        <f>SUM(Y132:AI132)*$Q132</f>
        <v>0</v>
      </c>
      <c r="AN132" s="343"/>
      <c r="AP132" s="325"/>
      <c r="AQ132" s="344"/>
      <c r="AR132" s="344"/>
      <c r="AS132" s="344"/>
      <c r="AT132" s="344"/>
      <c r="AU132" s="344"/>
      <c r="AV132" s="344"/>
      <c r="AW132" s="344"/>
      <c r="AX132" s="344"/>
      <c r="AY132" s="347"/>
      <c r="AZ132" s="347">
        <v>1</v>
      </c>
      <c r="BA132" s="349">
        <f>SUM(AP132:AZ132)*$Q132</f>
        <v>0</v>
      </c>
      <c r="BE132" s="343"/>
      <c r="BG132" s="325"/>
      <c r="BH132" s="344"/>
      <c r="BI132" s="344"/>
      <c r="BJ132" s="344"/>
      <c r="BK132" s="344"/>
      <c r="BL132" s="344"/>
      <c r="BM132" s="344"/>
      <c r="BN132" s="344"/>
      <c r="BO132" s="344"/>
      <c r="BP132" s="344"/>
      <c r="BQ132" s="347">
        <v>1</v>
      </c>
      <c r="BR132" s="346">
        <f>SUM(BG132:BQ132)*$Q132</f>
        <v>0</v>
      </c>
    </row>
    <row r="133" spans="2:72" outlineLevel="1" x14ac:dyDescent="0.25">
      <c r="B133" s="20"/>
      <c r="C133" s="20">
        <f>IF(ISERROR(I133+1)=TRUE,I133,IF(I133="","",MAX(C$15:C132)+1))</f>
        <v>78</v>
      </c>
      <c r="D133" s="20">
        <f t="shared" si="30"/>
        <v>1</v>
      </c>
      <c r="E133"/>
      <c r="G133" s="53"/>
      <c r="H133" s="72"/>
      <c r="I133" s="28">
        <f>+I132+1</f>
        <v>90</v>
      </c>
      <c r="J133" s="274" t="s">
        <v>429</v>
      </c>
      <c r="K133" s="30"/>
      <c r="L133" s="30"/>
      <c r="M133" s="30"/>
      <c r="N133" s="30"/>
      <c r="O133" s="31"/>
      <c r="P133" s="43" t="s">
        <v>117</v>
      </c>
      <c r="Q133" s="32"/>
      <c r="R133" s="44" t="s">
        <v>129</v>
      </c>
      <c r="S133" s="33"/>
      <c r="T133" s="72"/>
      <c r="U133" s="53"/>
      <c r="V133" s="86"/>
      <c r="W133" s="221"/>
      <c r="Y133" s="222"/>
      <c r="Z133" s="225"/>
      <c r="AA133" s="224"/>
      <c r="AB133" s="225"/>
      <c r="AC133" s="224"/>
      <c r="AD133" s="225"/>
      <c r="AE133" s="225"/>
      <c r="AF133" s="225"/>
      <c r="AG133" s="224"/>
      <c r="AH133" s="225"/>
      <c r="AI133" s="347">
        <v>1</v>
      </c>
      <c r="AJ133" s="237">
        <f>SUM(Y133:AI133)*$Q133</f>
        <v>0</v>
      </c>
      <c r="AL133" s="53"/>
      <c r="AN133" s="221"/>
      <c r="AP133" s="222"/>
      <c r="AQ133" s="225"/>
      <c r="AR133" s="225"/>
      <c r="AS133" s="225"/>
      <c r="AT133" s="225"/>
      <c r="AU133" s="225"/>
      <c r="AV133" s="225"/>
      <c r="AW133" s="225"/>
      <c r="AX133" s="225"/>
      <c r="AY133" s="347"/>
      <c r="AZ133" s="347">
        <v>1</v>
      </c>
      <c r="BA133" s="349">
        <f>SUM(AP133:AZ133)*$Q133</f>
        <v>0</v>
      </c>
      <c r="BC133" s="53"/>
      <c r="BE133" s="221"/>
      <c r="BG133" s="222"/>
      <c r="BH133" s="225"/>
      <c r="BI133" s="225"/>
      <c r="BJ133" s="225"/>
      <c r="BK133" s="225"/>
      <c r="BL133" s="225"/>
      <c r="BM133" s="225"/>
      <c r="BN133" s="225"/>
      <c r="BO133" s="225"/>
      <c r="BP133" s="225"/>
      <c r="BQ133" s="347">
        <v>1</v>
      </c>
      <c r="BR133" s="237">
        <f>SUM(BG133:BQ133)*$Q133</f>
        <v>0</v>
      </c>
      <c r="BT133" s="53"/>
    </row>
    <row r="134" spans="2:72" outlineLevel="1" x14ac:dyDescent="0.25">
      <c r="B134" s="20"/>
      <c r="C134" s="20">
        <f>IF(ISERROR(I134+1)=TRUE,I134,IF(I134="","",MAX(C$15:C133)+1))</f>
        <v>79</v>
      </c>
      <c r="D134" s="20">
        <f t="shared" si="30"/>
        <v>1</v>
      </c>
      <c r="E134"/>
      <c r="G134" s="53"/>
      <c r="H134" s="72"/>
      <c r="I134" s="28">
        <f>+I133+1</f>
        <v>91</v>
      </c>
      <c r="J134" s="274" t="s">
        <v>430</v>
      </c>
      <c r="K134" s="30"/>
      <c r="L134" s="30"/>
      <c r="M134" s="30"/>
      <c r="N134" s="30"/>
      <c r="O134" s="31"/>
      <c r="P134" s="43" t="s">
        <v>117</v>
      </c>
      <c r="Q134" s="32"/>
      <c r="R134" s="44" t="s">
        <v>129</v>
      </c>
      <c r="S134" s="33"/>
      <c r="T134" s="72"/>
      <c r="U134" s="53"/>
      <c r="V134" s="86"/>
      <c r="W134" s="221"/>
      <c r="Y134" s="222"/>
      <c r="Z134" s="225"/>
      <c r="AA134" s="224"/>
      <c r="AB134" s="225"/>
      <c r="AC134" s="224"/>
      <c r="AD134" s="225"/>
      <c r="AE134" s="225"/>
      <c r="AF134" s="225"/>
      <c r="AG134" s="225"/>
      <c r="AH134" s="225"/>
      <c r="AI134" s="347">
        <v>1</v>
      </c>
      <c r="AJ134" s="237">
        <f>SUM(Y134:AI134)*$Q134</f>
        <v>0</v>
      </c>
      <c r="AL134" s="53"/>
      <c r="AN134" s="221"/>
      <c r="AP134" s="222"/>
      <c r="AQ134" s="225"/>
      <c r="AR134" s="225"/>
      <c r="AS134" s="225"/>
      <c r="AT134" s="225"/>
      <c r="AU134" s="225"/>
      <c r="AV134" s="225"/>
      <c r="AW134" s="225"/>
      <c r="AX134" s="225"/>
      <c r="AY134" s="347"/>
      <c r="AZ134" s="347">
        <v>1</v>
      </c>
      <c r="BA134" s="349">
        <f>SUM(AP134:AZ134)*$Q134</f>
        <v>0</v>
      </c>
      <c r="BC134" s="53"/>
      <c r="BE134" s="221"/>
      <c r="BG134" s="222"/>
      <c r="BH134" s="225"/>
      <c r="BI134" s="225"/>
      <c r="BJ134" s="225"/>
      <c r="BK134" s="225"/>
      <c r="BL134" s="225"/>
      <c r="BM134" s="225"/>
      <c r="BN134" s="225"/>
      <c r="BO134" s="225"/>
      <c r="BP134" s="225"/>
      <c r="BQ134" s="347">
        <v>1</v>
      </c>
      <c r="BR134" s="237">
        <f>SUM(BG134:BQ134)*$Q134</f>
        <v>0</v>
      </c>
      <c r="BT134" s="53"/>
    </row>
    <row r="135" spans="2:72" x14ac:dyDescent="0.25">
      <c r="B135" s="20" t="str">
        <f>I130</f>
        <v xml:space="preserve">2.2 | TARIFAS DE SERVICIO DE RECUPERACION DE TUBULARES </v>
      </c>
      <c r="C135" s="20" t="str">
        <f>IF(ISERROR(I135+1)=TRUE,I135,IF(I135="","",MAX(C$15:C134)+1))</f>
        <v/>
      </c>
      <c r="D135" s="20" t="str">
        <f t="shared" si="30"/>
        <v/>
      </c>
      <c r="E135"/>
      <c r="G135" s="53"/>
      <c r="H135" s="72"/>
      <c r="I135" s="21" t="s">
        <v>96</v>
      </c>
      <c r="J135" s="22"/>
      <c r="K135" s="22"/>
      <c r="L135" s="22"/>
      <c r="M135" s="22"/>
      <c r="N135" s="22"/>
      <c r="O135" s="22"/>
      <c r="P135" s="22"/>
      <c r="Q135" s="146"/>
      <c r="R135" s="22"/>
      <c r="S135" s="166"/>
      <c r="T135" s="72"/>
      <c r="U135" s="53"/>
      <c r="V135" s="86"/>
      <c r="W135" s="229" t="str">
        <f>W$34</f>
        <v>Total [US$]</v>
      </c>
      <c r="Y135" s="240">
        <f t="shared" ref="Y135:AI135" si="47">SUMPRODUCT(Y$132:Y$134,$Q$132:$Q$134)</f>
        <v>0</v>
      </c>
      <c r="Z135" s="240">
        <f t="shared" si="47"/>
        <v>0</v>
      </c>
      <c r="AA135" s="240">
        <f t="shared" si="47"/>
        <v>0</v>
      </c>
      <c r="AB135" s="240">
        <f t="shared" si="47"/>
        <v>0</v>
      </c>
      <c r="AC135" s="240">
        <f t="shared" si="47"/>
        <v>0</v>
      </c>
      <c r="AD135" s="240">
        <f t="shared" si="47"/>
        <v>0</v>
      </c>
      <c r="AE135" s="240">
        <f t="shared" si="47"/>
        <v>0</v>
      </c>
      <c r="AF135" s="240">
        <f t="shared" si="47"/>
        <v>0</v>
      </c>
      <c r="AG135" s="240">
        <f t="shared" si="47"/>
        <v>0</v>
      </c>
      <c r="AH135" s="240">
        <f t="shared" si="47"/>
        <v>0</v>
      </c>
      <c r="AI135" s="348">
        <f t="shared" si="47"/>
        <v>0</v>
      </c>
      <c r="AJ135" s="231">
        <f>SUM(Y135:AI135)</f>
        <v>0</v>
      </c>
      <c r="AL135" s="53"/>
      <c r="AN135" s="229" t="str">
        <f>AN$34</f>
        <v>Total [US$]</v>
      </c>
      <c r="AP135" s="240">
        <f t="shared" ref="AP135:AZ135" si="48">SUMPRODUCT(AP$132:AP$134,$Q$132:$Q$134)</f>
        <v>0</v>
      </c>
      <c r="AQ135" s="240">
        <f t="shared" si="48"/>
        <v>0</v>
      </c>
      <c r="AR135" s="240">
        <f t="shared" si="48"/>
        <v>0</v>
      </c>
      <c r="AS135" s="240">
        <f t="shared" si="48"/>
        <v>0</v>
      </c>
      <c r="AT135" s="240">
        <f t="shared" si="48"/>
        <v>0</v>
      </c>
      <c r="AU135" s="240">
        <f t="shared" si="48"/>
        <v>0</v>
      </c>
      <c r="AV135" s="240">
        <f t="shared" si="48"/>
        <v>0</v>
      </c>
      <c r="AW135" s="240">
        <f t="shared" si="48"/>
        <v>0</v>
      </c>
      <c r="AX135" s="240">
        <f t="shared" si="48"/>
        <v>0</v>
      </c>
      <c r="AY135" s="240">
        <f t="shared" si="48"/>
        <v>0</v>
      </c>
      <c r="AZ135" s="240">
        <f t="shared" si="48"/>
        <v>0</v>
      </c>
      <c r="BA135" s="231">
        <f>SUM(AP135:AZ135)</f>
        <v>0</v>
      </c>
      <c r="BC135" s="53"/>
      <c r="BE135" s="229" t="str">
        <f>BE$34</f>
        <v>Total [US$]</v>
      </c>
      <c r="BG135" s="240">
        <f t="shared" ref="BG135:BQ135" si="49">SUMPRODUCT(BG$132:BG$134,$Q$132:$Q$134)</f>
        <v>0</v>
      </c>
      <c r="BH135" s="240">
        <f t="shared" si="49"/>
        <v>0</v>
      </c>
      <c r="BI135" s="240">
        <f t="shared" si="49"/>
        <v>0</v>
      </c>
      <c r="BJ135" s="240">
        <f t="shared" si="49"/>
        <v>0</v>
      </c>
      <c r="BK135" s="240">
        <f t="shared" si="49"/>
        <v>0</v>
      </c>
      <c r="BL135" s="240">
        <f t="shared" si="49"/>
        <v>0</v>
      </c>
      <c r="BM135" s="240">
        <f t="shared" si="49"/>
        <v>0</v>
      </c>
      <c r="BN135" s="240">
        <f t="shared" si="49"/>
        <v>0</v>
      </c>
      <c r="BO135" s="240">
        <f t="shared" si="49"/>
        <v>0</v>
      </c>
      <c r="BP135" s="240">
        <f t="shared" si="49"/>
        <v>0</v>
      </c>
      <c r="BQ135" s="348">
        <f t="shared" si="49"/>
        <v>0</v>
      </c>
      <c r="BR135" s="231">
        <f>SUM(BG135:BQ135)</f>
        <v>0</v>
      </c>
      <c r="BT135" s="53"/>
    </row>
    <row r="136" spans="2:72" x14ac:dyDescent="0.25">
      <c r="B136" s="20"/>
      <c r="C136" s="20" t="str">
        <f>IF(ISERROR(I136+1)=TRUE,I136,IF(I136="","",MAX(C$15:C135)+1))</f>
        <v/>
      </c>
      <c r="D136" s="20" t="str">
        <f t="shared" si="30"/>
        <v/>
      </c>
      <c r="E136"/>
      <c r="G136" s="53"/>
      <c r="H136" s="72"/>
      <c r="I136" s="13" t="s">
        <v>96</v>
      </c>
      <c r="T136" s="72"/>
      <c r="U136" s="53"/>
      <c r="V136" s="86"/>
      <c r="W136"/>
      <c r="X136"/>
      <c r="Y136"/>
      <c r="Z136"/>
      <c r="AA136" s="241"/>
      <c r="AB136"/>
      <c r="AC136" s="241"/>
      <c r="AD136"/>
      <c r="AE136"/>
      <c r="AF136"/>
      <c r="AG136"/>
      <c r="AH136"/>
      <c r="AI136"/>
      <c r="AJ136"/>
      <c r="AL136" s="53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C136" s="53"/>
      <c r="BE136"/>
      <c r="BF136"/>
      <c r="BG136"/>
      <c r="BH136"/>
      <c r="BI136"/>
      <c r="BJ136"/>
      <c r="BK136"/>
      <c r="BL136"/>
      <c r="BM136"/>
      <c r="BN136"/>
      <c r="BO136"/>
      <c r="BP136"/>
      <c r="BQ136" s="350"/>
      <c r="BR136"/>
      <c r="BT136" s="53"/>
    </row>
    <row r="137" spans="2:72" x14ac:dyDescent="0.25">
      <c r="B137" s="20"/>
      <c r="C137" s="20" t="str">
        <f>IF(ISERROR(I137+1)=TRUE,I137,IF(I137="","",MAX(C$15:C136)+1))</f>
        <v xml:space="preserve">2.3 | TARIFAS DE PESCA Y CORTE REVESTIMIENTO </v>
      </c>
      <c r="D137" s="20" t="str">
        <f t="shared" si="30"/>
        <v/>
      </c>
      <c r="E137"/>
      <c r="G137" s="53"/>
      <c r="H137" s="72"/>
      <c r="I137" s="54" t="s">
        <v>506</v>
      </c>
      <c r="J137" s="54"/>
      <c r="K137" s="54"/>
      <c r="L137" s="54"/>
      <c r="M137" s="54"/>
      <c r="N137" s="54"/>
      <c r="O137" s="54"/>
      <c r="P137" s="54"/>
      <c r="Q137" s="150"/>
      <c r="R137" s="54"/>
      <c r="S137" s="150"/>
      <c r="T137" s="72"/>
      <c r="U137" s="53"/>
      <c r="V137" s="86"/>
      <c r="W137" s="54" t="str">
        <f>W$3</f>
        <v>POZO | WOOLIS 1 EXP | CANTIDADES Y MONTOS</v>
      </c>
      <c r="X137" s="54"/>
      <c r="Y137" s="54"/>
      <c r="Z137" s="54"/>
      <c r="AA137" s="243"/>
      <c r="AB137" s="54"/>
      <c r="AC137" s="243"/>
      <c r="AD137" s="54"/>
      <c r="AE137" s="54"/>
      <c r="AF137" s="54"/>
      <c r="AG137" s="54"/>
      <c r="AH137" s="54"/>
      <c r="AI137" s="54"/>
      <c r="AJ137" s="54"/>
      <c r="AL137" s="53"/>
      <c r="AN137" s="54" t="str">
        <f>AN$3</f>
        <v>POZO | WOOLIS 2 EXP | CANTIDADES Y MONTOS</v>
      </c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C137" s="53"/>
      <c r="BE137" s="54" t="str">
        <f>BE$3</f>
        <v>POZO | TOJOL 1 EXP | CANTIDADES Y MONTOS</v>
      </c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T137" s="53"/>
    </row>
    <row r="138" spans="2:72" x14ac:dyDescent="0.25">
      <c r="B138" s="20"/>
      <c r="C138" s="20" t="str">
        <f>IF(ISERROR(I138+1)=TRUE,I138,IF(I138="","",MAX(C$15:C137)+1))</f>
        <v/>
      </c>
      <c r="D138" s="20" t="str">
        <f t="shared" si="30"/>
        <v/>
      </c>
      <c r="E138"/>
      <c r="G138" s="53"/>
      <c r="H138" s="72"/>
      <c r="I138" s="13" t="s">
        <v>96</v>
      </c>
      <c r="T138" s="72"/>
      <c r="U138" s="53"/>
      <c r="V138" s="86"/>
      <c r="AL138" s="53"/>
      <c r="BC138" s="53"/>
      <c r="BT138" s="53"/>
    </row>
    <row r="139" spans="2:72" outlineLevel="1" x14ac:dyDescent="0.25">
      <c r="B139" s="20"/>
      <c r="C139" s="20">
        <f>IF(ISERROR(I139+1)=TRUE,I139,IF(I139="","",MAX(C$15:C138)+1))</f>
        <v>80</v>
      </c>
      <c r="D139" s="20">
        <f t="shared" si="30"/>
        <v>1</v>
      </c>
      <c r="E139"/>
      <c r="G139" s="53"/>
      <c r="H139" s="72"/>
      <c r="I139" s="28">
        <f>+I134+1</f>
        <v>92</v>
      </c>
      <c r="J139" s="274" t="s">
        <v>194</v>
      </c>
      <c r="K139" s="30"/>
      <c r="L139" s="30"/>
      <c r="M139" s="30"/>
      <c r="N139" s="30"/>
      <c r="O139" s="31"/>
      <c r="P139" s="43" t="s">
        <v>117</v>
      </c>
      <c r="Q139" s="32"/>
      <c r="R139" s="44" t="s">
        <v>129</v>
      </c>
      <c r="S139" s="33"/>
      <c r="T139" s="72"/>
      <c r="U139" s="53"/>
      <c r="V139" s="86"/>
      <c r="W139" s="221"/>
      <c r="Y139" s="222"/>
      <c r="Z139" s="225"/>
      <c r="AA139" s="224"/>
      <c r="AB139" s="225"/>
      <c r="AC139" s="224"/>
      <c r="AD139" s="225"/>
      <c r="AE139" s="225"/>
      <c r="AF139" s="225"/>
      <c r="AG139" s="225"/>
      <c r="AH139" s="225"/>
      <c r="AI139" s="225">
        <v>1</v>
      </c>
      <c r="AJ139" s="237">
        <f t="shared" ref="AJ139:AJ141" si="50">SUM(Y139:AI139)*$Q139</f>
        <v>0</v>
      </c>
      <c r="AL139" s="53"/>
      <c r="AN139" s="221"/>
      <c r="AP139" s="222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>
        <v>1</v>
      </c>
      <c r="BA139" s="237">
        <f>SUM(AP139:AZ139)*$Q139</f>
        <v>0</v>
      </c>
      <c r="BC139" s="53"/>
      <c r="BE139" s="221"/>
      <c r="BG139" s="222"/>
      <c r="BH139" s="225"/>
      <c r="BI139" s="225"/>
      <c r="BJ139" s="225"/>
      <c r="BK139" s="225"/>
      <c r="BL139" s="225"/>
      <c r="BM139" s="225"/>
      <c r="BN139" s="225"/>
      <c r="BO139" s="225"/>
      <c r="BP139" s="225"/>
      <c r="BQ139" s="225">
        <v>1</v>
      </c>
      <c r="BR139" s="237">
        <f t="shared" ref="BR139:BR141" si="51">SUM(BG139:BQ139)*$Q139</f>
        <v>0</v>
      </c>
      <c r="BT139" s="53"/>
    </row>
    <row r="140" spans="2:72" outlineLevel="1" x14ac:dyDescent="0.25">
      <c r="B140" s="20"/>
      <c r="C140" s="20">
        <f>IF(ISERROR(I140+1)=TRUE,I140,IF(I140="","",MAX(C$15:C139)+1))</f>
        <v>81</v>
      </c>
      <c r="D140" s="20">
        <f t="shared" si="30"/>
        <v>1</v>
      </c>
      <c r="E140"/>
      <c r="G140" s="53"/>
      <c r="H140" s="72"/>
      <c r="I140" s="28">
        <f>+I139+1</f>
        <v>93</v>
      </c>
      <c r="J140" s="274" t="s">
        <v>195</v>
      </c>
      <c r="K140" s="30"/>
      <c r="L140" s="30"/>
      <c r="M140" s="30"/>
      <c r="N140" s="30"/>
      <c r="O140" s="31"/>
      <c r="P140" s="43" t="s">
        <v>117</v>
      </c>
      <c r="Q140" s="32"/>
      <c r="R140" s="44" t="s">
        <v>129</v>
      </c>
      <c r="S140" s="33"/>
      <c r="T140" s="72"/>
      <c r="U140" s="53"/>
      <c r="V140" s="86"/>
      <c r="W140" s="221"/>
      <c r="Y140" s="222"/>
      <c r="Z140" s="225"/>
      <c r="AA140" s="224"/>
      <c r="AB140" s="225"/>
      <c r="AC140" s="224"/>
      <c r="AD140" s="225"/>
      <c r="AE140" s="225"/>
      <c r="AF140" s="225"/>
      <c r="AG140" s="225"/>
      <c r="AH140" s="225"/>
      <c r="AI140" s="225">
        <v>1</v>
      </c>
      <c r="AJ140" s="237">
        <f t="shared" si="50"/>
        <v>0</v>
      </c>
      <c r="AL140" s="53"/>
      <c r="AN140" s="221"/>
      <c r="AP140" s="222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>
        <v>1</v>
      </c>
      <c r="BA140" s="237">
        <f>SUM(AP140:AZ140)*$Q140</f>
        <v>0</v>
      </c>
      <c r="BC140" s="53"/>
      <c r="BE140" s="221"/>
      <c r="BG140" s="222"/>
      <c r="BH140" s="225"/>
      <c r="BI140" s="225"/>
      <c r="BJ140" s="225"/>
      <c r="BK140" s="225"/>
      <c r="BL140" s="225"/>
      <c r="BM140" s="225"/>
      <c r="BN140" s="225"/>
      <c r="BO140" s="225"/>
      <c r="BP140" s="225"/>
      <c r="BQ140" s="225">
        <v>1</v>
      </c>
      <c r="BR140" s="237">
        <f t="shared" si="51"/>
        <v>0</v>
      </c>
      <c r="BT140" s="53"/>
    </row>
    <row r="141" spans="2:72" outlineLevel="1" x14ac:dyDescent="0.25">
      <c r="B141" s="20"/>
      <c r="C141" s="20">
        <f>IF(ISERROR(I141+1)=TRUE,I141,IF(I141="","",MAX(C$15:C140)+1))</f>
        <v>82</v>
      </c>
      <c r="D141" s="20">
        <f t="shared" si="30"/>
        <v>1</v>
      </c>
      <c r="E141"/>
      <c r="G141" s="53"/>
      <c r="H141" s="72"/>
      <c r="I141" s="28">
        <f>+I140+1</f>
        <v>94</v>
      </c>
      <c r="J141" s="274" t="s">
        <v>196</v>
      </c>
      <c r="K141" s="30"/>
      <c r="L141" s="30"/>
      <c r="M141" s="30"/>
      <c r="N141" s="30"/>
      <c r="O141" s="31"/>
      <c r="P141" s="43" t="s">
        <v>117</v>
      </c>
      <c r="Q141" s="32"/>
      <c r="R141" s="44" t="s">
        <v>129</v>
      </c>
      <c r="S141" s="33"/>
      <c r="T141" s="72"/>
      <c r="U141" s="53"/>
      <c r="V141" s="86"/>
      <c r="W141" s="221"/>
      <c r="Y141" s="222"/>
      <c r="Z141" s="225"/>
      <c r="AA141" s="224"/>
      <c r="AB141" s="225"/>
      <c r="AC141" s="224"/>
      <c r="AD141" s="225"/>
      <c r="AE141" s="225"/>
      <c r="AF141" s="225"/>
      <c r="AG141" s="225"/>
      <c r="AH141" s="225"/>
      <c r="AI141" s="225">
        <v>1</v>
      </c>
      <c r="AJ141" s="237">
        <f t="shared" si="50"/>
        <v>0</v>
      </c>
      <c r="AL141" s="53"/>
      <c r="AN141" s="221"/>
      <c r="AP141" s="222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>
        <v>1</v>
      </c>
      <c r="BA141" s="237">
        <f>SUM(AP141:AZ141)*$Q141</f>
        <v>0</v>
      </c>
      <c r="BC141" s="53"/>
      <c r="BE141" s="221"/>
      <c r="BG141" s="222"/>
      <c r="BH141" s="225"/>
      <c r="BI141" s="225"/>
      <c r="BJ141" s="225"/>
      <c r="BK141" s="225"/>
      <c r="BL141" s="225"/>
      <c r="BM141" s="225"/>
      <c r="BN141" s="225"/>
      <c r="BO141" s="225"/>
      <c r="BP141" s="225"/>
      <c r="BQ141" s="225">
        <v>1</v>
      </c>
      <c r="BR141" s="237">
        <f t="shared" si="51"/>
        <v>0</v>
      </c>
      <c r="BT141" s="53"/>
    </row>
    <row r="142" spans="2:72" x14ac:dyDescent="0.25">
      <c r="B142" s="20" t="str">
        <f>I137</f>
        <v xml:space="preserve">2.3 | TARIFAS DE PESCA Y CORTE REVESTIMIENTO </v>
      </c>
      <c r="C142" s="20" t="str">
        <f>IF(ISERROR(I142+1)=TRUE,I142,IF(I142="","",MAX(C$15:C141)+1))</f>
        <v/>
      </c>
      <c r="D142" s="20" t="str">
        <f t="shared" si="30"/>
        <v/>
      </c>
      <c r="E142"/>
      <c r="G142" s="53"/>
      <c r="H142" s="72"/>
      <c r="I142" s="21" t="s">
        <v>96</v>
      </c>
      <c r="J142" s="22"/>
      <c r="K142" s="22"/>
      <c r="L142" s="22"/>
      <c r="M142" s="22"/>
      <c r="N142" s="22"/>
      <c r="O142" s="22"/>
      <c r="P142" s="22"/>
      <c r="Q142" s="146"/>
      <c r="R142" s="22"/>
      <c r="S142" s="166"/>
      <c r="T142" s="72"/>
      <c r="U142" s="53"/>
      <c r="V142" s="86"/>
      <c r="W142" s="229" t="str">
        <f>W$34</f>
        <v>Total [US$]</v>
      </c>
      <c r="Y142" s="240">
        <f>SUMPRODUCT(Y$139:Y$141,$Q$139:$Q$141)</f>
        <v>0</v>
      </c>
      <c r="Z142" s="240">
        <f t="shared" ref="Z142:AI142" si="52">SUMPRODUCT(Z$139:Z$141,$Q$139:$Q$141)</f>
        <v>0</v>
      </c>
      <c r="AA142" s="240">
        <f t="shared" si="52"/>
        <v>0</v>
      </c>
      <c r="AB142" s="240">
        <f t="shared" si="52"/>
        <v>0</v>
      </c>
      <c r="AC142" s="240">
        <f t="shared" si="52"/>
        <v>0</v>
      </c>
      <c r="AD142" s="240">
        <f t="shared" si="52"/>
        <v>0</v>
      </c>
      <c r="AE142" s="240">
        <f t="shared" si="52"/>
        <v>0</v>
      </c>
      <c r="AF142" s="240">
        <f t="shared" si="52"/>
        <v>0</v>
      </c>
      <c r="AG142" s="240">
        <f t="shared" si="52"/>
        <v>0</v>
      </c>
      <c r="AH142" s="240">
        <f t="shared" si="52"/>
        <v>0</v>
      </c>
      <c r="AI142" s="240">
        <f t="shared" si="52"/>
        <v>0</v>
      </c>
      <c r="AJ142" s="231">
        <f>SUM(Y142:AI142)</f>
        <v>0</v>
      </c>
      <c r="AL142" s="53"/>
      <c r="AN142" s="229" t="str">
        <f>AN$34</f>
        <v>Total [US$]</v>
      </c>
      <c r="AP142" s="240">
        <f>SUMPRODUCT(AP$139:AP$141,$Q$139:$Q$141)</f>
        <v>0</v>
      </c>
      <c r="AQ142" s="240">
        <f t="shared" ref="AQ142:AZ142" si="53">SUMPRODUCT(AQ$139:AQ$141,$Q$139:$Q$141)</f>
        <v>0</v>
      </c>
      <c r="AR142" s="240">
        <f t="shared" si="53"/>
        <v>0</v>
      </c>
      <c r="AS142" s="240">
        <f t="shared" si="53"/>
        <v>0</v>
      </c>
      <c r="AT142" s="240">
        <f t="shared" si="53"/>
        <v>0</v>
      </c>
      <c r="AU142" s="240">
        <f t="shared" si="53"/>
        <v>0</v>
      </c>
      <c r="AV142" s="240">
        <f t="shared" si="53"/>
        <v>0</v>
      </c>
      <c r="AW142" s="240">
        <f t="shared" si="53"/>
        <v>0</v>
      </c>
      <c r="AX142" s="240">
        <f t="shared" si="53"/>
        <v>0</v>
      </c>
      <c r="AY142" s="240">
        <f t="shared" si="53"/>
        <v>0</v>
      </c>
      <c r="AZ142" s="240">
        <f t="shared" si="53"/>
        <v>0</v>
      </c>
      <c r="BA142" s="231">
        <f>SUM(AP142:AZ142)</f>
        <v>0</v>
      </c>
      <c r="BC142" s="53"/>
      <c r="BE142" s="229" t="str">
        <f>BE$34</f>
        <v>Total [US$]</v>
      </c>
      <c r="BG142" s="240">
        <f>SUMPRODUCT(BG$139:BG$141,$Q$139:$Q$141)</f>
        <v>0</v>
      </c>
      <c r="BH142" s="240">
        <f t="shared" ref="BH142:BQ142" si="54">SUMPRODUCT(BH$139:BH$141,$Q$139:$Q$141)</f>
        <v>0</v>
      </c>
      <c r="BI142" s="240">
        <f t="shared" si="54"/>
        <v>0</v>
      </c>
      <c r="BJ142" s="240">
        <f t="shared" si="54"/>
        <v>0</v>
      </c>
      <c r="BK142" s="240">
        <f t="shared" si="54"/>
        <v>0</v>
      </c>
      <c r="BL142" s="240">
        <f t="shared" si="54"/>
        <v>0</v>
      </c>
      <c r="BM142" s="240">
        <f t="shared" si="54"/>
        <v>0</v>
      </c>
      <c r="BN142" s="240">
        <f t="shared" si="54"/>
        <v>0</v>
      </c>
      <c r="BO142" s="240">
        <f t="shared" si="54"/>
        <v>0</v>
      </c>
      <c r="BP142" s="240">
        <f t="shared" si="54"/>
        <v>0</v>
      </c>
      <c r="BQ142" s="240">
        <f t="shared" si="54"/>
        <v>0</v>
      </c>
      <c r="BR142" s="231">
        <f>SUM(BG142:BQ142)</f>
        <v>0</v>
      </c>
      <c r="BT142" s="53"/>
    </row>
    <row r="143" spans="2:72" x14ac:dyDescent="0.25">
      <c r="B143" s="20"/>
      <c r="C143" s="20" t="str">
        <f>IF(ISERROR(I143+1)=TRUE,I143,IF(I143="","",MAX(C$15:C142)+1))</f>
        <v/>
      </c>
      <c r="D143" s="20" t="str">
        <f t="shared" si="30"/>
        <v/>
      </c>
      <c r="E143"/>
      <c r="G143" s="53"/>
      <c r="H143" s="72"/>
      <c r="I143" s="13" t="s">
        <v>96</v>
      </c>
      <c r="T143" s="72"/>
      <c r="U143" s="53"/>
      <c r="V143" s="86"/>
      <c r="W143"/>
      <c r="X143"/>
      <c r="Y143"/>
      <c r="Z143"/>
      <c r="AA143" s="241"/>
      <c r="AB143"/>
      <c r="AC143" s="241"/>
      <c r="AD143"/>
      <c r="AE143"/>
      <c r="AF143"/>
      <c r="AG143"/>
      <c r="AH143"/>
      <c r="AI143"/>
      <c r="AJ143"/>
      <c r="AL143" s="5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C143" s="5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T143" s="53"/>
    </row>
    <row r="144" spans="2:72" x14ac:dyDescent="0.25">
      <c r="B144" s="20"/>
      <c r="C144" s="20" t="str">
        <f>IF(ISERROR(I144+1)=TRUE,I144,IF(I144="","",MAX(C$15:C143)+1))</f>
        <v/>
      </c>
      <c r="D144" s="20" t="str">
        <f t="shared" si="30"/>
        <v/>
      </c>
      <c r="E144"/>
      <c r="H144" s="72"/>
      <c r="I144" s="13" t="s">
        <v>96</v>
      </c>
      <c r="T144" s="72"/>
      <c r="V144" s="86"/>
    </row>
    <row r="145" spans="2:72" x14ac:dyDescent="0.25">
      <c r="B145" s="20"/>
      <c r="C145" s="20" t="str">
        <f>IF(ISERROR(I145+1)=TRUE,I145,IF(I145="","",MAX(C$15:C144)+1))</f>
        <v>3. | CEMENTACIÓN</v>
      </c>
      <c r="D145" s="20" t="str">
        <f t="shared" si="30"/>
        <v/>
      </c>
      <c r="E145"/>
      <c r="G145" s="55"/>
      <c r="H145" s="72"/>
      <c r="I145" s="56" t="s">
        <v>199</v>
      </c>
      <c r="J145" s="56"/>
      <c r="K145" s="56"/>
      <c r="L145" s="56"/>
      <c r="M145" s="56"/>
      <c r="N145" s="56"/>
      <c r="O145" s="56"/>
      <c r="P145" s="56"/>
      <c r="Q145" s="151"/>
      <c r="R145" s="56"/>
      <c r="S145" s="151"/>
      <c r="T145" s="87"/>
      <c r="U145" s="55"/>
      <c r="V145" s="86"/>
    </row>
    <row r="146" spans="2:72" x14ac:dyDescent="0.25">
      <c r="B146" s="20"/>
      <c r="C146" s="20" t="str">
        <f>IF(ISERROR(I146+1)=TRUE,I146,IF(I146="","",MAX(C$15:C145)+1))</f>
        <v/>
      </c>
      <c r="D146" s="20" t="str">
        <f t="shared" si="30"/>
        <v/>
      </c>
      <c r="E146"/>
      <c r="G146" s="55"/>
      <c r="H146" s="72"/>
      <c r="I146" s="13" t="s">
        <v>96</v>
      </c>
      <c r="T146" s="72"/>
      <c r="U146" s="55"/>
      <c r="V146" s="86"/>
      <c r="W146"/>
      <c r="X146"/>
      <c r="Y146"/>
      <c r="Z146"/>
      <c r="AA146" s="241"/>
      <c r="AB146"/>
      <c r="AC146" s="241"/>
      <c r="AD146"/>
      <c r="AE146"/>
      <c r="AF146"/>
      <c r="AG146"/>
      <c r="AH146"/>
      <c r="AI146"/>
      <c r="AJ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</row>
    <row r="147" spans="2:72" x14ac:dyDescent="0.25">
      <c r="B147" s="20"/>
      <c r="C147" s="20" t="str">
        <f>IF(ISERROR(I147+1)=TRUE,I147,IF(I147="","",MAX(C$15:C146)+1))</f>
        <v>3.1 | TARIFAS SERVICIOS DE CEMENTACIÓN - LECHADAS</v>
      </c>
      <c r="D147" s="20" t="str">
        <f t="shared" si="30"/>
        <v/>
      </c>
      <c r="E147"/>
      <c r="G147" s="55"/>
      <c r="H147" s="72"/>
      <c r="I147" s="56" t="s">
        <v>200</v>
      </c>
      <c r="J147" s="56"/>
      <c r="K147" s="56"/>
      <c r="L147" s="56"/>
      <c r="M147" s="56"/>
      <c r="N147" s="56"/>
      <c r="O147" s="56"/>
      <c r="P147" s="56"/>
      <c r="Q147" s="151"/>
      <c r="R147" s="56"/>
      <c r="S147" s="151"/>
      <c r="T147" s="72"/>
      <c r="U147" s="55"/>
      <c r="V147" s="86"/>
      <c r="W147" s="56" t="str">
        <f>W$3</f>
        <v>POZO | WOOLIS 1 EXP | CANTIDADES Y MONTOS</v>
      </c>
      <c r="X147" s="56"/>
      <c r="Y147" s="56"/>
      <c r="Z147" s="56"/>
      <c r="AA147" s="244"/>
      <c r="AB147" s="56"/>
      <c r="AC147" s="244"/>
      <c r="AD147" s="56"/>
      <c r="AE147" s="56"/>
      <c r="AF147" s="56"/>
      <c r="AG147" s="56"/>
      <c r="AH147" s="56"/>
      <c r="AI147" s="56"/>
      <c r="AJ147" s="56"/>
      <c r="AL147" s="55"/>
      <c r="AN147" s="56" t="str">
        <f>AN$3</f>
        <v>POZO | WOOLIS 2 EXP | CANTIDADES Y MONTOS</v>
      </c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C147" s="55"/>
      <c r="BE147" s="56" t="str">
        <f>BE$3</f>
        <v>POZO | TOJOL 1 EXP | CANTIDADES Y MONTOS</v>
      </c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T147" s="55"/>
    </row>
    <row r="148" spans="2:72" x14ac:dyDescent="0.25">
      <c r="B148" s="20"/>
      <c r="C148" s="20" t="str">
        <f>IF(ISERROR(I148+1)=TRUE,I148,IF(I148="","",MAX(C$15:C147)+1))</f>
        <v/>
      </c>
      <c r="D148" s="20" t="str">
        <f t="shared" si="30"/>
        <v/>
      </c>
      <c r="E148"/>
      <c r="G148" s="55"/>
      <c r="H148" s="72"/>
      <c r="I148" s="13" t="s">
        <v>96</v>
      </c>
      <c r="T148" s="72"/>
      <c r="U148" s="55"/>
      <c r="V148" s="86"/>
      <c r="AL148" s="55"/>
      <c r="BC148" s="55"/>
      <c r="BT148" s="55"/>
    </row>
    <row r="149" spans="2:72" ht="15" customHeight="1" outlineLevel="1" x14ac:dyDescent="0.25">
      <c r="B149" s="20"/>
      <c r="C149" s="20">
        <f>IF(ISERROR(I149+1)=TRUE,I149,IF(I149="","",MAX(C$15:C148)+1))</f>
        <v>83</v>
      </c>
      <c r="D149" s="20">
        <f t="shared" si="30"/>
        <v>1</v>
      </c>
      <c r="E149"/>
      <c r="G149" s="55"/>
      <c r="H149" s="72"/>
      <c r="I149" s="51">
        <f>+I141+1</f>
        <v>95</v>
      </c>
      <c r="J149" s="274" t="s">
        <v>201</v>
      </c>
      <c r="K149" s="39"/>
      <c r="L149" s="39"/>
      <c r="M149" s="39"/>
      <c r="N149" s="39"/>
      <c r="O149" s="40"/>
      <c r="P149" s="41" t="s">
        <v>202</v>
      </c>
      <c r="Q149" s="32"/>
      <c r="R149" s="42" t="s">
        <v>129</v>
      </c>
      <c r="S149" s="33"/>
      <c r="T149" s="72"/>
      <c r="U149" s="55"/>
      <c r="V149" s="86"/>
      <c r="W149" s="214"/>
      <c r="Y149" s="215"/>
      <c r="Z149" s="216"/>
      <c r="AA149" s="217"/>
      <c r="AB149" s="216"/>
      <c r="AC149" s="217"/>
      <c r="AD149" s="216"/>
      <c r="AE149" s="216"/>
      <c r="AF149" s="216"/>
      <c r="AG149" s="216"/>
      <c r="AH149" s="216"/>
      <c r="AI149" s="216"/>
      <c r="AJ149" s="218">
        <f t="shared" ref="AJ149:AJ170" si="55">SUM(Y149:AI149)*$Q149</f>
        <v>0</v>
      </c>
      <c r="AL149" s="55"/>
      <c r="AN149" s="214"/>
      <c r="AP149" s="215"/>
      <c r="AQ149" s="216"/>
      <c r="AR149" s="217"/>
      <c r="AS149" s="216"/>
      <c r="AT149" s="217"/>
      <c r="AU149" s="216"/>
      <c r="AV149" s="216"/>
      <c r="AW149" s="216"/>
      <c r="AX149" s="216"/>
      <c r="AY149" s="216"/>
      <c r="AZ149" s="216"/>
      <c r="BA149" s="218">
        <f t="shared" ref="BA149:BA170" si="56">SUM(AP149:AZ149)*$Q149</f>
        <v>0</v>
      </c>
      <c r="BC149" s="55"/>
      <c r="BE149" s="214"/>
      <c r="BG149" s="215"/>
      <c r="BH149" s="216"/>
      <c r="BI149" s="217"/>
      <c r="BJ149" s="216"/>
      <c r="BK149" s="217"/>
      <c r="BL149" s="216"/>
      <c r="BM149" s="216"/>
      <c r="BN149" s="216"/>
      <c r="BO149" s="216"/>
      <c r="BP149" s="216"/>
      <c r="BQ149" s="216"/>
      <c r="BR149" s="218">
        <f t="shared" ref="BR149:BR170" si="57">SUM(BG149:BQ149)*$Q149</f>
        <v>0</v>
      </c>
      <c r="BT149" s="55"/>
    </row>
    <row r="150" spans="2:72" ht="15" customHeight="1" outlineLevel="1" x14ac:dyDescent="0.25">
      <c r="B150" s="20"/>
      <c r="C150" s="20">
        <f>IF(ISERROR(I150+1)=TRUE,I150,IF(I150="","",MAX(C$15:C149)+1))</f>
        <v>84</v>
      </c>
      <c r="D150" s="20">
        <f t="shared" si="30"/>
        <v>1</v>
      </c>
      <c r="E150"/>
      <c r="G150" s="55"/>
      <c r="H150" s="72"/>
      <c r="I150" s="51">
        <f>+I149+1</f>
        <v>96</v>
      </c>
      <c r="J150" s="274" t="s">
        <v>203</v>
      </c>
      <c r="K150" s="30"/>
      <c r="L150" s="30"/>
      <c r="M150" s="30"/>
      <c r="N150" s="30"/>
      <c r="O150" s="31"/>
      <c r="P150" s="43" t="s">
        <v>202</v>
      </c>
      <c r="Q150" s="32"/>
      <c r="R150" s="44" t="s">
        <v>129</v>
      </c>
      <c r="S150" s="33"/>
      <c r="T150" s="72"/>
      <c r="U150" s="55"/>
      <c r="V150" s="86"/>
      <c r="W150" s="221"/>
      <c r="Y150" s="222"/>
      <c r="Z150" s="225"/>
      <c r="AA150" s="224"/>
      <c r="AB150" s="225"/>
      <c r="AC150" s="224"/>
      <c r="AD150" s="225"/>
      <c r="AE150" s="225"/>
      <c r="AF150" s="225"/>
      <c r="AG150" s="225"/>
      <c r="AH150" s="225"/>
      <c r="AI150" s="225"/>
      <c r="AJ150" s="237">
        <f t="shared" si="55"/>
        <v>0</v>
      </c>
      <c r="AL150" s="55"/>
      <c r="AN150" s="221"/>
      <c r="AP150" s="222"/>
      <c r="AQ150" s="225"/>
      <c r="AR150" s="224"/>
      <c r="AS150" s="225"/>
      <c r="AT150" s="224"/>
      <c r="AU150" s="225"/>
      <c r="AV150" s="225"/>
      <c r="AW150" s="225"/>
      <c r="AX150" s="225"/>
      <c r="AY150" s="225"/>
      <c r="AZ150" s="225"/>
      <c r="BA150" s="237">
        <f t="shared" si="56"/>
        <v>0</v>
      </c>
      <c r="BC150" s="55"/>
      <c r="BE150" s="221"/>
      <c r="BG150" s="222"/>
      <c r="BH150" s="225"/>
      <c r="BI150" s="224"/>
      <c r="BJ150" s="225"/>
      <c r="BK150" s="224"/>
      <c r="BL150" s="225"/>
      <c r="BM150" s="225"/>
      <c r="BN150" s="225"/>
      <c r="BO150" s="225"/>
      <c r="BP150" s="225"/>
      <c r="BQ150" s="225"/>
      <c r="BR150" s="237">
        <f t="shared" si="57"/>
        <v>0</v>
      </c>
      <c r="BT150" s="55"/>
    </row>
    <row r="151" spans="2:72" ht="15" customHeight="1" outlineLevel="1" x14ac:dyDescent="0.25">
      <c r="B151" s="20"/>
      <c r="C151" s="20">
        <f>IF(ISERROR(I151+1)=TRUE,I151,IF(I151="","",MAX(C$15:C150)+1))</f>
        <v>85</v>
      </c>
      <c r="D151" s="20">
        <f t="shared" si="30"/>
        <v>1</v>
      </c>
      <c r="E151"/>
      <c r="G151" s="55"/>
      <c r="H151" s="72"/>
      <c r="I151" s="51">
        <f t="shared" ref="I151:I170" si="58">+I150+1</f>
        <v>97</v>
      </c>
      <c r="J151" s="274" t="s">
        <v>204</v>
      </c>
      <c r="K151" s="30"/>
      <c r="L151" s="30"/>
      <c r="M151" s="30"/>
      <c r="N151" s="30"/>
      <c r="O151" s="31"/>
      <c r="P151" s="43" t="s">
        <v>202</v>
      </c>
      <c r="Q151" s="32"/>
      <c r="R151" s="44" t="s">
        <v>129</v>
      </c>
      <c r="S151" s="33"/>
      <c r="T151" s="72"/>
      <c r="U151" s="55"/>
      <c r="V151" s="86"/>
      <c r="W151" s="221"/>
      <c r="Y151" s="222"/>
      <c r="Z151" s="225"/>
      <c r="AA151" s="245">
        <v>402</v>
      </c>
      <c r="AB151" s="225"/>
      <c r="AC151" s="224"/>
      <c r="AD151" s="225"/>
      <c r="AE151" s="225"/>
      <c r="AF151" s="225"/>
      <c r="AG151" s="225"/>
      <c r="AH151" s="225"/>
      <c r="AI151" s="225"/>
      <c r="AJ151" s="237">
        <f t="shared" si="55"/>
        <v>0</v>
      </c>
      <c r="AL151" s="55"/>
      <c r="AN151" s="221"/>
      <c r="AP151" s="222"/>
      <c r="AQ151" s="225"/>
      <c r="AR151" s="245">
        <v>402</v>
      </c>
      <c r="AS151" s="225"/>
      <c r="AT151" s="224"/>
      <c r="AU151" s="225"/>
      <c r="AV151" s="225"/>
      <c r="AW151" s="225"/>
      <c r="AX151" s="225"/>
      <c r="AY151" s="225"/>
      <c r="AZ151" s="225"/>
      <c r="BA151" s="237">
        <f t="shared" si="56"/>
        <v>0</v>
      </c>
      <c r="BC151" s="55"/>
      <c r="BE151" s="221"/>
      <c r="BG151" s="222"/>
      <c r="BH151" s="225"/>
      <c r="BI151" s="245">
        <v>402</v>
      </c>
      <c r="BJ151" s="225"/>
      <c r="BK151" s="224"/>
      <c r="BL151" s="225"/>
      <c r="BM151" s="225"/>
      <c r="BN151" s="225"/>
      <c r="BO151" s="225"/>
      <c r="BP151" s="225"/>
      <c r="BQ151" s="225"/>
      <c r="BR151" s="237">
        <f t="shared" si="57"/>
        <v>0</v>
      </c>
      <c r="BT151" s="55"/>
    </row>
    <row r="152" spans="2:72" ht="15" customHeight="1" outlineLevel="1" x14ac:dyDescent="0.25">
      <c r="B152" s="20"/>
      <c r="C152" s="20">
        <f>IF(ISERROR(I152+1)=TRUE,I152,IF(I152="","",MAX(C$15:C151)+1))</f>
        <v>86</v>
      </c>
      <c r="D152" s="20">
        <f t="shared" si="30"/>
        <v>1</v>
      </c>
      <c r="E152"/>
      <c r="G152" s="55"/>
      <c r="H152" s="72"/>
      <c r="I152" s="51">
        <f t="shared" si="58"/>
        <v>98</v>
      </c>
      <c r="J152" s="274" t="s">
        <v>205</v>
      </c>
      <c r="K152" s="30"/>
      <c r="L152" s="30"/>
      <c r="M152" s="30"/>
      <c r="N152" s="30"/>
      <c r="O152" s="31"/>
      <c r="P152" s="43" t="s">
        <v>202</v>
      </c>
      <c r="Q152" s="32"/>
      <c r="R152" s="44" t="s">
        <v>129</v>
      </c>
      <c r="S152" s="33"/>
      <c r="T152" s="72"/>
      <c r="U152" s="55"/>
      <c r="V152" s="86"/>
      <c r="W152" s="221"/>
      <c r="Y152" s="222"/>
      <c r="Z152" s="225"/>
      <c r="AA152" s="224"/>
      <c r="AB152" s="225"/>
      <c r="AC152" s="224"/>
      <c r="AD152" s="225"/>
      <c r="AE152" s="225"/>
      <c r="AF152" s="225"/>
      <c r="AG152" s="225"/>
      <c r="AH152" s="225"/>
      <c r="AI152" s="225"/>
      <c r="AJ152" s="237">
        <f t="shared" si="55"/>
        <v>0</v>
      </c>
      <c r="AL152" s="55"/>
      <c r="AN152" s="221"/>
      <c r="AP152" s="222"/>
      <c r="AQ152" s="225"/>
      <c r="AR152" s="224"/>
      <c r="AS152" s="225"/>
      <c r="AT152" s="224"/>
      <c r="AU152" s="225"/>
      <c r="AV152" s="225"/>
      <c r="AW152" s="225"/>
      <c r="AX152" s="225"/>
      <c r="AY152" s="225"/>
      <c r="AZ152" s="225"/>
      <c r="BA152" s="237">
        <f t="shared" si="56"/>
        <v>0</v>
      </c>
      <c r="BC152" s="55"/>
      <c r="BE152" s="221"/>
      <c r="BG152" s="222"/>
      <c r="BH152" s="225"/>
      <c r="BI152" s="224"/>
      <c r="BJ152" s="225"/>
      <c r="BK152" s="224"/>
      <c r="BL152" s="225"/>
      <c r="BM152" s="225"/>
      <c r="BN152" s="225"/>
      <c r="BO152" s="225"/>
      <c r="BP152" s="225"/>
      <c r="BQ152" s="225"/>
      <c r="BR152" s="237">
        <f t="shared" si="57"/>
        <v>0</v>
      </c>
      <c r="BT152" s="55"/>
    </row>
    <row r="153" spans="2:72" ht="15" customHeight="1" outlineLevel="1" x14ac:dyDescent="0.25">
      <c r="B153" s="20"/>
      <c r="C153" s="20">
        <f>IF(ISERROR(I153+1)=TRUE,I153,IF(I153="","",MAX(C$15:C152)+1))</f>
        <v>87</v>
      </c>
      <c r="D153" s="20">
        <f t="shared" si="30"/>
        <v>1</v>
      </c>
      <c r="E153"/>
      <c r="G153" s="55"/>
      <c r="H153" s="72"/>
      <c r="I153" s="51">
        <f t="shared" si="58"/>
        <v>99</v>
      </c>
      <c r="J153" s="274" t="s">
        <v>206</v>
      </c>
      <c r="K153" s="30"/>
      <c r="L153" s="30"/>
      <c r="M153" s="30"/>
      <c r="N153" s="30"/>
      <c r="O153" s="31"/>
      <c r="P153" s="43" t="s">
        <v>202</v>
      </c>
      <c r="Q153" s="32"/>
      <c r="R153" s="44" t="s">
        <v>129</v>
      </c>
      <c r="S153" s="33"/>
      <c r="T153" s="72"/>
      <c r="U153" s="55"/>
      <c r="V153" s="86"/>
      <c r="W153" s="221"/>
      <c r="Y153" s="222"/>
      <c r="Z153" s="225"/>
      <c r="AA153" s="224"/>
      <c r="AB153" s="225"/>
      <c r="AC153" s="224"/>
      <c r="AD153" s="225"/>
      <c r="AE153" s="225"/>
      <c r="AF153" s="225"/>
      <c r="AG153" s="225"/>
      <c r="AH153" s="225"/>
      <c r="AI153" s="225"/>
      <c r="AJ153" s="237">
        <f t="shared" si="55"/>
        <v>0</v>
      </c>
      <c r="AL153" s="55"/>
      <c r="AN153" s="221"/>
      <c r="AP153" s="222"/>
      <c r="AQ153" s="225"/>
      <c r="AR153" s="224"/>
      <c r="AS153" s="225"/>
      <c r="AT153" s="224"/>
      <c r="AU153" s="225"/>
      <c r="AV153" s="225"/>
      <c r="AW153" s="225"/>
      <c r="AX153" s="225"/>
      <c r="AY153" s="225"/>
      <c r="AZ153" s="225"/>
      <c r="BA153" s="237">
        <f t="shared" si="56"/>
        <v>0</v>
      </c>
      <c r="BC153" s="55"/>
      <c r="BE153" s="221"/>
      <c r="BG153" s="222"/>
      <c r="BH153" s="225"/>
      <c r="BI153" s="224"/>
      <c r="BJ153" s="225"/>
      <c r="BK153" s="224"/>
      <c r="BL153" s="225"/>
      <c r="BM153" s="225"/>
      <c r="BN153" s="225"/>
      <c r="BO153" s="225"/>
      <c r="BP153" s="225"/>
      <c r="BQ153" s="225"/>
      <c r="BR153" s="237">
        <f t="shared" si="57"/>
        <v>0</v>
      </c>
      <c r="BT153" s="55"/>
    </row>
    <row r="154" spans="2:72" ht="15" customHeight="1" outlineLevel="1" x14ac:dyDescent="0.25">
      <c r="B154" s="20"/>
      <c r="C154" s="20">
        <f>IF(ISERROR(I154+1)=TRUE,I154,IF(I154="","",MAX(C$15:C153)+1))</f>
        <v>88</v>
      </c>
      <c r="D154" s="20">
        <f t="shared" si="30"/>
        <v>1</v>
      </c>
      <c r="E154"/>
      <c r="G154" s="55"/>
      <c r="H154" s="72"/>
      <c r="I154" s="51">
        <f t="shared" si="58"/>
        <v>100</v>
      </c>
      <c r="J154" s="274" t="s">
        <v>207</v>
      </c>
      <c r="K154" s="30"/>
      <c r="L154" s="30"/>
      <c r="M154" s="30"/>
      <c r="N154" s="30"/>
      <c r="O154" s="31"/>
      <c r="P154" s="43" t="s">
        <v>202</v>
      </c>
      <c r="Q154" s="32"/>
      <c r="R154" s="44" t="s">
        <v>129</v>
      </c>
      <c r="S154" s="33"/>
      <c r="T154" s="72"/>
      <c r="U154" s="55"/>
      <c r="V154" s="86"/>
      <c r="W154" s="221"/>
      <c r="Y154" s="222"/>
      <c r="Z154" s="225"/>
      <c r="AA154" s="224"/>
      <c r="AB154" s="225"/>
      <c r="AC154" s="224"/>
      <c r="AD154" s="225"/>
      <c r="AE154" s="225"/>
      <c r="AF154" s="225"/>
      <c r="AG154" s="225"/>
      <c r="AH154" s="225"/>
      <c r="AI154" s="225"/>
      <c r="AJ154" s="237">
        <f t="shared" si="55"/>
        <v>0</v>
      </c>
      <c r="AL154" s="55"/>
      <c r="AN154" s="221"/>
      <c r="AP154" s="222"/>
      <c r="AQ154" s="225"/>
      <c r="AR154" s="224"/>
      <c r="AS154" s="225"/>
      <c r="AT154" s="224"/>
      <c r="AU154" s="225"/>
      <c r="AV154" s="225"/>
      <c r="AW154" s="225"/>
      <c r="AX154" s="225"/>
      <c r="AY154" s="225"/>
      <c r="AZ154" s="225"/>
      <c r="BA154" s="237">
        <f t="shared" si="56"/>
        <v>0</v>
      </c>
      <c r="BC154" s="55"/>
      <c r="BE154" s="221"/>
      <c r="BG154" s="222"/>
      <c r="BH154" s="225"/>
      <c r="BI154" s="224"/>
      <c r="BJ154" s="225"/>
      <c r="BK154" s="224"/>
      <c r="BL154" s="225"/>
      <c r="BM154" s="225"/>
      <c r="BN154" s="225"/>
      <c r="BO154" s="225"/>
      <c r="BP154" s="225"/>
      <c r="BQ154" s="225"/>
      <c r="BR154" s="237">
        <f t="shared" si="57"/>
        <v>0</v>
      </c>
      <c r="BT154" s="55"/>
    </row>
    <row r="155" spans="2:72" ht="15" customHeight="1" outlineLevel="1" x14ac:dyDescent="0.25">
      <c r="B155" s="20"/>
      <c r="C155" s="20">
        <f>IF(ISERROR(I155+1)=TRUE,I155,IF(I155="","",MAX(C$15:C154)+1))</f>
        <v>89</v>
      </c>
      <c r="D155" s="20">
        <f t="shared" si="30"/>
        <v>1</v>
      </c>
      <c r="E155"/>
      <c r="G155" s="55"/>
      <c r="H155" s="72"/>
      <c r="I155" s="51">
        <f t="shared" si="58"/>
        <v>101</v>
      </c>
      <c r="J155" s="274" t="s">
        <v>208</v>
      </c>
      <c r="K155" s="30"/>
      <c r="L155" s="30"/>
      <c r="M155" s="30"/>
      <c r="N155" s="30"/>
      <c r="O155" s="31"/>
      <c r="P155" s="43" t="s">
        <v>202</v>
      </c>
      <c r="Q155" s="32"/>
      <c r="R155" s="44" t="s">
        <v>129</v>
      </c>
      <c r="S155" s="33"/>
      <c r="T155" s="72"/>
      <c r="U155" s="55"/>
      <c r="V155" s="86"/>
      <c r="W155" s="221"/>
      <c r="Y155" s="222"/>
      <c r="Z155" s="225"/>
      <c r="AA155" s="224"/>
      <c r="AB155" s="225"/>
      <c r="AC155" s="245">
        <v>300</v>
      </c>
      <c r="AD155" s="225"/>
      <c r="AE155" s="225"/>
      <c r="AF155" s="225"/>
      <c r="AG155" s="225"/>
      <c r="AH155" s="225"/>
      <c r="AI155" s="225"/>
      <c r="AJ155" s="237">
        <f t="shared" si="55"/>
        <v>0</v>
      </c>
      <c r="AL155" s="55"/>
      <c r="AN155" s="221"/>
      <c r="AP155" s="222"/>
      <c r="AQ155" s="225"/>
      <c r="AR155" s="224"/>
      <c r="AS155" s="225"/>
      <c r="AT155" s="245">
        <v>267</v>
      </c>
      <c r="AU155" s="225"/>
      <c r="AV155" s="225"/>
      <c r="AW155" s="225"/>
      <c r="AX155" s="225"/>
      <c r="AY155" s="225"/>
      <c r="AZ155" s="225"/>
      <c r="BA155" s="237">
        <f t="shared" si="56"/>
        <v>0</v>
      </c>
      <c r="BC155" s="55"/>
      <c r="BE155" s="221"/>
      <c r="BG155" s="222"/>
      <c r="BH155" s="225"/>
      <c r="BI155" s="224"/>
      <c r="BJ155" s="225"/>
      <c r="BK155" s="245">
        <v>300</v>
      </c>
      <c r="BL155" s="225"/>
      <c r="BM155" s="225"/>
      <c r="BN155" s="225"/>
      <c r="BO155" s="225"/>
      <c r="BP155" s="225"/>
      <c r="BQ155" s="225"/>
      <c r="BR155" s="237">
        <f t="shared" si="57"/>
        <v>0</v>
      </c>
      <c r="BT155" s="55"/>
    </row>
    <row r="156" spans="2:72" ht="15" customHeight="1" outlineLevel="1" x14ac:dyDescent="0.25">
      <c r="B156" s="20"/>
      <c r="C156" s="20">
        <f>IF(ISERROR(I156+1)=TRUE,I156,IF(I156="","",MAX(C$15:C155)+1))</f>
        <v>90</v>
      </c>
      <c r="D156" s="20">
        <f t="shared" si="30"/>
        <v>1</v>
      </c>
      <c r="E156"/>
      <c r="G156" s="55"/>
      <c r="H156" s="72"/>
      <c r="I156" s="51">
        <f t="shared" si="58"/>
        <v>102</v>
      </c>
      <c r="J156" s="274" t="s">
        <v>209</v>
      </c>
      <c r="K156" s="30"/>
      <c r="L156" s="30"/>
      <c r="M156" s="30"/>
      <c r="N156" s="30"/>
      <c r="O156" s="31"/>
      <c r="P156" s="43" t="s">
        <v>202</v>
      </c>
      <c r="Q156" s="32"/>
      <c r="R156" s="44" t="s">
        <v>129</v>
      </c>
      <c r="S156" s="33"/>
      <c r="T156" s="72"/>
      <c r="U156" s="55"/>
      <c r="V156" s="86"/>
      <c r="W156" s="221"/>
      <c r="Y156" s="222"/>
      <c r="Z156" s="225"/>
      <c r="AA156" s="224"/>
      <c r="AB156" s="225"/>
      <c r="AC156" s="245"/>
      <c r="AD156" s="225"/>
      <c r="AE156" s="225"/>
      <c r="AF156" s="225"/>
      <c r="AG156" s="225"/>
      <c r="AH156" s="225"/>
      <c r="AI156" s="225"/>
      <c r="AJ156" s="237">
        <f t="shared" si="55"/>
        <v>0</v>
      </c>
      <c r="AL156" s="55"/>
      <c r="AN156" s="221"/>
      <c r="AP156" s="222"/>
      <c r="AQ156" s="225"/>
      <c r="AR156" s="224"/>
      <c r="AS156" s="225"/>
      <c r="AT156" s="245"/>
      <c r="AU156" s="225"/>
      <c r="AV156" s="225"/>
      <c r="AW156" s="225"/>
      <c r="AX156" s="225"/>
      <c r="AY156" s="225"/>
      <c r="AZ156" s="225"/>
      <c r="BA156" s="237">
        <f t="shared" si="56"/>
        <v>0</v>
      </c>
      <c r="BC156" s="55"/>
      <c r="BE156" s="221"/>
      <c r="BG156" s="222"/>
      <c r="BH156" s="225"/>
      <c r="BI156" s="224"/>
      <c r="BJ156" s="225"/>
      <c r="BK156" s="245"/>
      <c r="BL156" s="225"/>
      <c r="BM156" s="225"/>
      <c r="BN156" s="225"/>
      <c r="BO156" s="225"/>
      <c r="BP156" s="225"/>
      <c r="BQ156" s="225"/>
      <c r="BR156" s="237">
        <f t="shared" si="57"/>
        <v>0</v>
      </c>
      <c r="BT156" s="55"/>
    </row>
    <row r="157" spans="2:72" ht="15" customHeight="1" outlineLevel="1" x14ac:dyDescent="0.25">
      <c r="B157" s="20"/>
      <c r="C157" s="20">
        <f>IF(ISERROR(I157+1)=TRUE,I157,IF(I157="","",MAX(C$15:C156)+1))</f>
        <v>91</v>
      </c>
      <c r="D157" s="20">
        <f t="shared" si="30"/>
        <v>1</v>
      </c>
      <c r="E157"/>
      <c r="G157" s="55"/>
      <c r="H157" s="72"/>
      <c r="I157" s="51">
        <f t="shared" si="58"/>
        <v>103</v>
      </c>
      <c r="J157" s="274" t="s">
        <v>210</v>
      </c>
      <c r="K157" s="30"/>
      <c r="L157" s="30"/>
      <c r="M157" s="30"/>
      <c r="N157" s="30"/>
      <c r="O157" s="31"/>
      <c r="P157" s="43" t="s">
        <v>202</v>
      </c>
      <c r="Q157" s="32"/>
      <c r="R157" s="44" t="s">
        <v>129</v>
      </c>
      <c r="S157" s="33"/>
      <c r="T157" s="72"/>
      <c r="U157" s="55"/>
      <c r="V157" s="86"/>
      <c r="W157" s="221"/>
      <c r="Y157" s="222"/>
      <c r="Z157" s="225"/>
      <c r="AA157" s="224"/>
      <c r="AB157" s="225"/>
      <c r="AC157" s="245"/>
      <c r="AD157" s="225"/>
      <c r="AE157" s="225"/>
      <c r="AF157" s="225"/>
      <c r="AG157" s="225"/>
      <c r="AH157" s="225"/>
      <c r="AI157" s="225"/>
      <c r="AJ157" s="237">
        <f t="shared" si="55"/>
        <v>0</v>
      </c>
      <c r="AL157" s="55"/>
      <c r="AN157" s="221"/>
      <c r="AP157" s="222"/>
      <c r="AQ157" s="225"/>
      <c r="AR157" s="224"/>
      <c r="AS157" s="225"/>
      <c r="AT157" s="245"/>
      <c r="AU157" s="225"/>
      <c r="AV157" s="225"/>
      <c r="AW157" s="225"/>
      <c r="AX157" s="225"/>
      <c r="AY157" s="225"/>
      <c r="AZ157" s="225"/>
      <c r="BA157" s="237">
        <f t="shared" si="56"/>
        <v>0</v>
      </c>
      <c r="BC157" s="55"/>
      <c r="BE157" s="221"/>
      <c r="BG157" s="222"/>
      <c r="BH157" s="225"/>
      <c r="BI157" s="224"/>
      <c r="BJ157" s="225"/>
      <c r="BK157" s="245"/>
      <c r="BL157" s="225"/>
      <c r="BM157" s="225"/>
      <c r="BN157" s="225"/>
      <c r="BO157" s="225"/>
      <c r="BP157" s="225"/>
      <c r="BQ157" s="225"/>
      <c r="BR157" s="237">
        <f t="shared" si="57"/>
        <v>0</v>
      </c>
      <c r="BT157" s="55"/>
    </row>
    <row r="158" spans="2:72" ht="15" customHeight="1" outlineLevel="1" x14ac:dyDescent="0.25">
      <c r="B158" s="20"/>
      <c r="C158" s="20">
        <f>IF(ISERROR(I158+1)=TRUE,I158,IF(I158="","",MAX(C$15:C157)+1))</f>
        <v>92</v>
      </c>
      <c r="D158" s="20">
        <f t="shared" ref="D158:D221" si="59">IF(I158="","",IF(ISERROR(I158+1)=TRUE,"",1))</f>
        <v>1</v>
      </c>
      <c r="E158"/>
      <c r="G158" s="55"/>
      <c r="H158" s="72"/>
      <c r="I158" s="51">
        <f t="shared" si="58"/>
        <v>104</v>
      </c>
      <c r="J158" s="274" t="s">
        <v>211</v>
      </c>
      <c r="K158" s="30"/>
      <c r="L158" s="30"/>
      <c r="M158" s="30"/>
      <c r="N158" s="30"/>
      <c r="O158" s="31"/>
      <c r="P158" s="43" t="s">
        <v>202</v>
      </c>
      <c r="Q158" s="32"/>
      <c r="R158" s="44" t="s">
        <v>129</v>
      </c>
      <c r="S158" s="33"/>
      <c r="T158" s="72"/>
      <c r="U158" s="55"/>
      <c r="V158" s="86"/>
      <c r="W158" s="221"/>
      <c r="Y158" s="222"/>
      <c r="Z158" s="225"/>
      <c r="AA158" s="224"/>
      <c r="AB158" s="225"/>
      <c r="AC158" s="245"/>
      <c r="AD158" s="225"/>
      <c r="AE158" s="225"/>
      <c r="AF158" s="225"/>
      <c r="AG158" s="225"/>
      <c r="AH158" s="225"/>
      <c r="AI158" s="225"/>
      <c r="AJ158" s="237">
        <f t="shared" si="55"/>
        <v>0</v>
      </c>
      <c r="AL158" s="55"/>
      <c r="AN158" s="221"/>
      <c r="AP158" s="222"/>
      <c r="AQ158" s="225"/>
      <c r="AR158" s="224"/>
      <c r="AS158" s="225"/>
      <c r="AT158" s="245"/>
      <c r="AU158" s="225"/>
      <c r="AV158" s="225"/>
      <c r="AW158" s="225"/>
      <c r="AX158" s="225"/>
      <c r="AY158" s="225"/>
      <c r="AZ158" s="225"/>
      <c r="BA158" s="237">
        <f t="shared" si="56"/>
        <v>0</v>
      </c>
      <c r="BC158" s="55"/>
      <c r="BE158" s="221"/>
      <c r="BG158" s="222"/>
      <c r="BH158" s="225"/>
      <c r="BI158" s="224"/>
      <c r="BJ158" s="225"/>
      <c r="BK158" s="245"/>
      <c r="BL158" s="225"/>
      <c r="BM158" s="225"/>
      <c r="BN158" s="225"/>
      <c r="BO158" s="225"/>
      <c r="BP158" s="225"/>
      <c r="BQ158" s="225"/>
      <c r="BR158" s="237">
        <f t="shared" si="57"/>
        <v>0</v>
      </c>
      <c r="BT158" s="55"/>
    </row>
    <row r="159" spans="2:72" ht="15" customHeight="1" outlineLevel="1" x14ac:dyDescent="0.25">
      <c r="B159" s="20"/>
      <c r="C159" s="20">
        <f>IF(ISERROR(I159+1)=TRUE,I159,IF(I159="","",MAX(C$15:C158)+1))</f>
        <v>93</v>
      </c>
      <c r="D159" s="20">
        <f t="shared" si="59"/>
        <v>1</v>
      </c>
      <c r="E159"/>
      <c r="G159" s="55"/>
      <c r="H159" s="72"/>
      <c r="I159" s="51">
        <f t="shared" si="58"/>
        <v>105</v>
      </c>
      <c r="J159" s="274" t="s">
        <v>212</v>
      </c>
      <c r="K159" s="30"/>
      <c r="L159" s="30"/>
      <c r="M159" s="30"/>
      <c r="N159" s="30"/>
      <c r="O159" s="31"/>
      <c r="P159" s="43" t="s">
        <v>202</v>
      </c>
      <c r="Q159" s="32"/>
      <c r="R159" s="44" t="s">
        <v>129</v>
      </c>
      <c r="S159" s="33"/>
      <c r="T159" s="72"/>
      <c r="U159" s="55"/>
      <c r="V159" s="86"/>
      <c r="W159" s="221"/>
      <c r="Y159" s="222"/>
      <c r="Z159" s="225"/>
      <c r="AA159" s="224"/>
      <c r="AB159" s="225"/>
      <c r="AC159" s="224"/>
      <c r="AD159" s="225"/>
      <c r="AE159" s="225"/>
      <c r="AF159" s="225"/>
      <c r="AG159" s="225"/>
      <c r="AH159" s="225"/>
      <c r="AI159" s="225"/>
      <c r="AJ159" s="237">
        <f t="shared" si="55"/>
        <v>0</v>
      </c>
      <c r="AL159" s="55"/>
      <c r="AN159" s="221"/>
      <c r="AP159" s="222"/>
      <c r="AQ159" s="225"/>
      <c r="AR159" s="224"/>
      <c r="AS159" s="225"/>
      <c r="AT159" s="224"/>
      <c r="AU159" s="225"/>
      <c r="AV159" s="225"/>
      <c r="AW159" s="225"/>
      <c r="AX159" s="225"/>
      <c r="AY159" s="225"/>
      <c r="AZ159" s="225"/>
      <c r="BA159" s="237">
        <f t="shared" si="56"/>
        <v>0</v>
      </c>
      <c r="BC159" s="55"/>
      <c r="BE159" s="221"/>
      <c r="BG159" s="222"/>
      <c r="BH159" s="225"/>
      <c r="BI159" s="224"/>
      <c r="BJ159" s="225"/>
      <c r="BK159" s="224"/>
      <c r="BL159" s="225"/>
      <c r="BM159" s="225"/>
      <c r="BN159" s="225"/>
      <c r="BO159" s="225"/>
      <c r="BP159" s="225"/>
      <c r="BQ159" s="225"/>
      <c r="BR159" s="237">
        <f t="shared" si="57"/>
        <v>0</v>
      </c>
      <c r="BT159" s="55"/>
    </row>
    <row r="160" spans="2:72" ht="15" customHeight="1" outlineLevel="1" x14ac:dyDescent="0.25">
      <c r="B160" s="20"/>
      <c r="C160" s="20">
        <f>IF(ISERROR(I160+1)=TRUE,I160,IF(I160="","",MAX(C$15:C159)+1))</f>
        <v>94</v>
      </c>
      <c r="D160" s="20">
        <f t="shared" si="59"/>
        <v>1</v>
      </c>
      <c r="E160"/>
      <c r="G160" s="55"/>
      <c r="H160" s="72"/>
      <c r="I160" s="51">
        <f t="shared" si="58"/>
        <v>106</v>
      </c>
      <c r="J160" s="274" t="s">
        <v>213</v>
      </c>
      <c r="K160" s="30"/>
      <c r="L160" s="30"/>
      <c r="M160" s="30"/>
      <c r="N160" s="30"/>
      <c r="O160" s="31"/>
      <c r="P160" s="43" t="s">
        <v>202</v>
      </c>
      <c r="Q160" s="32"/>
      <c r="R160" s="44" t="s">
        <v>129</v>
      </c>
      <c r="S160" s="33"/>
      <c r="T160" s="72"/>
      <c r="U160" s="55"/>
      <c r="V160" s="86"/>
      <c r="W160" s="221"/>
      <c r="Y160" s="222"/>
      <c r="Z160" s="225"/>
      <c r="AA160" s="224"/>
      <c r="AB160" s="225"/>
      <c r="AC160" s="224"/>
      <c r="AD160" s="225"/>
      <c r="AE160" s="225"/>
      <c r="AF160" s="225"/>
      <c r="AG160" s="225"/>
      <c r="AH160" s="225"/>
      <c r="AI160" s="225"/>
      <c r="AJ160" s="237">
        <f t="shared" si="55"/>
        <v>0</v>
      </c>
      <c r="AL160" s="55"/>
      <c r="AN160" s="221"/>
      <c r="AP160" s="222"/>
      <c r="AQ160" s="225"/>
      <c r="AR160" s="224"/>
      <c r="AS160" s="225"/>
      <c r="AT160" s="224"/>
      <c r="AU160" s="225"/>
      <c r="AV160" s="225"/>
      <c r="AW160" s="225"/>
      <c r="AX160" s="225"/>
      <c r="AY160" s="225"/>
      <c r="AZ160" s="225"/>
      <c r="BA160" s="237">
        <f t="shared" si="56"/>
        <v>0</v>
      </c>
      <c r="BC160" s="55"/>
      <c r="BE160" s="221"/>
      <c r="BG160" s="222"/>
      <c r="BH160" s="225"/>
      <c r="BI160" s="224"/>
      <c r="BJ160" s="225"/>
      <c r="BK160" s="224"/>
      <c r="BL160" s="225"/>
      <c r="BM160" s="225"/>
      <c r="BN160" s="225"/>
      <c r="BO160" s="225"/>
      <c r="BP160" s="225"/>
      <c r="BQ160" s="225"/>
      <c r="BR160" s="237">
        <f t="shared" si="57"/>
        <v>0</v>
      </c>
      <c r="BT160" s="55"/>
    </row>
    <row r="161" spans="2:72" ht="15" customHeight="1" outlineLevel="1" x14ac:dyDescent="0.25">
      <c r="B161" s="20"/>
      <c r="C161" s="20">
        <f>IF(ISERROR(I161+1)=TRUE,I161,IF(I161="","",MAX(C$15:C160)+1))</f>
        <v>95</v>
      </c>
      <c r="D161" s="20">
        <f t="shared" si="59"/>
        <v>1</v>
      </c>
      <c r="E161"/>
      <c r="G161" s="55"/>
      <c r="H161" s="72"/>
      <c r="I161" s="51">
        <f t="shared" si="58"/>
        <v>107</v>
      </c>
      <c r="J161" s="274" t="s">
        <v>214</v>
      </c>
      <c r="K161" s="30"/>
      <c r="L161" s="30"/>
      <c r="M161" s="30"/>
      <c r="N161" s="30"/>
      <c r="O161" s="31"/>
      <c r="P161" s="43" t="s">
        <v>202</v>
      </c>
      <c r="Q161" s="32"/>
      <c r="R161" s="44" t="s">
        <v>129</v>
      </c>
      <c r="S161" s="33"/>
      <c r="T161" s="72"/>
      <c r="U161" s="55"/>
      <c r="V161" s="86"/>
      <c r="W161" s="221"/>
      <c r="Y161" s="222"/>
      <c r="Z161" s="225"/>
      <c r="AA161" s="224"/>
      <c r="AB161" s="225"/>
      <c r="AC161" s="224"/>
      <c r="AD161" s="225"/>
      <c r="AE161" s="246">
        <v>135.69999999999999</v>
      </c>
      <c r="AF161" s="225"/>
      <c r="AG161" s="246"/>
      <c r="AH161" s="225"/>
      <c r="AI161" s="225"/>
      <c r="AJ161" s="237">
        <f t="shared" si="55"/>
        <v>0</v>
      </c>
      <c r="AL161" s="55"/>
      <c r="AN161" s="221"/>
      <c r="AP161" s="222"/>
      <c r="AQ161" s="225"/>
      <c r="AR161" s="224"/>
      <c r="AS161" s="225"/>
      <c r="AT161" s="224"/>
      <c r="AU161" s="225"/>
      <c r="AV161" s="246">
        <v>135.69999999999999</v>
      </c>
      <c r="AW161" s="225"/>
      <c r="AX161" s="246"/>
      <c r="AY161" s="225"/>
      <c r="AZ161" s="225"/>
      <c r="BA161" s="237">
        <f t="shared" si="56"/>
        <v>0</v>
      </c>
      <c r="BC161" s="55"/>
      <c r="BE161" s="221"/>
      <c r="BG161" s="222"/>
      <c r="BH161" s="225"/>
      <c r="BI161" s="224"/>
      <c r="BJ161" s="225"/>
      <c r="BK161" s="224"/>
      <c r="BL161" s="225"/>
      <c r="BM161" s="246">
        <v>135.69999999999999</v>
      </c>
      <c r="BN161" s="225"/>
      <c r="BO161" s="246"/>
      <c r="BP161" s="225"/>
      <c r="BQ161" s="225"/>
      <c r="BR161" s="237">
        <f t="shared" si="57"/>
        <v>0</v>
      </c>
      <c r="BT161" s="55"/>
    </row>
    <row r="162" spans="2:72" ht="15" customHeight="1" outlineLevel="1" x14ac:dyDescent="0.25">
      <c r="B162" s="20"/>
      <c r="C162" s="20">
        <f>IF(ISERROR(I162+1)=TRUE,I162,IF(I162="","",MAX(C$15:C161)+1))</f>
        <v>96</v>
      </c>
      <c r="D162" s="20">
        <f t="shared" si="59"/>
        <v>1</v>
      </c>
      <c r="E162"/>
      <c r="G162" s="55"/>
      <c r="H162" s="72"/>
      <c r="I162" s="51">
        <f t="shared" si="58"/>
        <v>108</v>
      </c>
      <c r="J162" s="274" t="s">
        <v>215</v>
      </c>
      <c r="K162" s="30"/>
      <c r="L162" s="30"/>
      <c r="M162" s="30"/>
      <c r="N162" s="30"/>
      <c r="O162" s="31"/>
      <c r="P162" s="43" t="s">
        <v>202</v>
      </c>
      <c r="Q162" s="32"/>
      <c r="R162" s="44" t="s">
        <v>129</v>
      </c>
      <c r="S162" s="33"/>
      <c r="T162" s="72"/>
      <c r="U162" s="55"/>
      <c r="V162" s="86"/>
      <c r="W162" s="221"/>
      <c r="Y162" s="222"/>
      <c r="Z162" s="225"/>
      <c r="AA162" s="224"/>
      <c r="AB162" s="225"/>
      <c r="AC162" s="224"/>
      <c r="AD162" s="225"/>
      <c r="AE162" s="225"/>
      <c r="AF162" s="225"/>
      <c r="AG162" s="246"/>
      <c r="AH162" s="225"/>
      <c r="AI162" s="225"/>
      <c r="AJ162" s="237">
        <f t="shared" si="55"/>
        <v>0</v>
      </c>
      <c r="AL162" s="55"/>
      <c r="AN162" s="221"/>
      <c r="AP162" s="222"/>
      <c r="AQ162" s="225"/>
      <c r="AR162" s="224"/>
      <c r="AS162" s="225"/>
      <c r="AT162" s="224"/>
      <c r="AU162" s="225"/>
      <c r="AV162" s="225"/>
      <c r="AW162" s="225"/>
      <c r="AX162" s="246"/>
      <c r="AY162" s="225"/>
      <c r="AZ162" s="225"/>
      <c r="BA162" s="237">
        <f t="shared" si="56"/>
        <v>0</v>
      </c>
      <c r="BC162" s="55"/>
      <c r="BE162" s="221"/>
      <c r="BG162" s="222"/>
      <c r="BH162" s="225"/>
      <c r="BI162" s="224"/>
      <c r="BJ162" s="225"/>
      <c r="BK162" s="224"/>
      <c r="BL162" s="225"/>
      <c r="BM162" s="225"/>
      <c r="BN162" s="225"/>
      <c r="BO162" s="246"/>
      <c r="BP162" s="225"/>
      <c r="BQ162" s="225"/>
      <c r="BR162" s="237">
        <f t="shared" si="57"/>
        <v>0</v>
      </c>
      <c r="BT162" s="55"/>
    </row>
    <row r="163" spans="2:72" ht="15" customHeight="1" outlineLevel="1" x14ac:dyDescent="0.25">
      <c r="B163" s="20"/>
      <c r="C163" s="20">
        <f>IF(ISERROR(I163+1)=TRUE,I163,IF(I163="","",MAX(C$15:C162)+1))</f>
        <v>97</v>
      </c>
      <c r="D163" s="20">
        <f t="shared" si="59"/>
        <v>1</v>
      </c>
      <c r="E163"/>
      <c r="G163" s="55"/>
      <c r="H163" s="72"/>
      <c r="I163" s="51">
        <f t="shared" si="58"/>
        <v>109</v>
      </c>
      <c r="J163" s="274" t="s">
        <v>216</v>
      </c>
      <c r="K163" s="30"/>
      <c r="L163" s="30"/>
      <c r="M163" s="30"/>
      <c r="N163" s="30"/>
      <c r="O163" s="31"/>
      <c r="P163" s="43" t="s">
        <v>202</v>
      </c>
      <c r="Q163" s="32"/>
      <c r="R163" s="44" t="s">
        <v>129</v>
      </c>
      <c r="S163" s="33"/>
      <c r="T163" s="72"/>
      <c r="U163" s="55"/>
      <c r="V163" s="86"/>
      <c r="W163" s="221"/>
      <c r="Y163" s="222"/>
      <c r="Z163" s="225"/>
      <c r="AA163" s="224"/>
      <c r="AB163" s="225"/>
      <c r="AC163" s="224"/>
      <c r="AD163" s="225"/>
      <c r="AE163" s="225"/>
      <c r="AF163" s="225"/>
      <c r="AG163" s="246"/>
      <c r="AH163" s="225"/>
      <c r="AI163" s="225"/>
      <c r="AJ163" s="237">
        <f t="shared" si="55"/>
        <v>0</v>
      </c>
      <c r="AL163" s="55"/>
      <c r="AN163" s="221"/>
      <c r="AP163" s="222"/>
      <c r="AQ163" s="225"/>
      <c r="AR163" s="224"/>
      <c r="AS163" s="225"/>
      <c r="AT163" s="224"/>
      <c r="AU163" s="225"/>
      <c r="AV163" s="225"/>
      <c r="AW163" s="225"/>
      <c r="AX163" s="246"/>
      <c r="AY163" s="225"/>
      <c r="AZ163" s="225"/>
      <c r="BA163" s="237">
        <f t="shared" si="56"/>
        <v>0</v>
      </c>
      <c r="BC163" s="55"/>
      <c r="BE163" s="221"/>
      <c r="BG163" s="222"/>
      <c r="BH163" s="225"/>
      <c r="BI163" s="224"/>
      <c r="BJ163" s="225"/>
      <c r="BK163" s="224"/>
      <c r="BL163" s="225"/>
      <c r="BM163" s="225"/>
      <c r="BN163" s="225"/>
      <c r="BO163" s="246"/>
      <c r="BP163" s="225"/>
      <c r="BQ163" s="225"/>
      <c r="BR163" s="237">
        <f t="shared" si="57"/>
        <v>0</v>
      </c>
      <c r="BT163" s="55"/>
    </row>
    <row r="164" spans="2:72" ht="15" customHeight="1" outlineLevel="1" x14ac:dyDescent="0.25">
      <c r="B164" s="20"/>
      <c r="C164" s="20">
        <f>IF(ISERROR(I164+1)=TRUE,I164,IF(I164="","",MAX(C$15:C163)+1))</f>
        <v>98</v>
      </c>
      <c r="D164" s="20">
        <f t="shared" si="59"/>
        <v>1</v>
      </c>
      <c r="E164"/>
      <c r="G164" s="55"/>
      <c r="H164" s="72"/>
      <c r="I164" s="51">
        <f t="shared" si="58"/>
        <v>110</v>
      </c>
      <c r="J164" s="274" t="s">
        <v>217</v>
      </c>
      <c r="K164" s="30"/>
      <c r="L164" s="30"/>
      <c r="M164" s="30"/>
      <c r="N164" s="30"/>
      <c r="O164" s="31"/>
      <c r="P164" s="43" t="s">
        <v>202</v>
      </c>
      <c r="Q164" s="32"/>
      <c r="R164" s="44" t="s">
        <v>129</v>
      </c>
      <c r="S164" s="33"/>
      <c r="T164" s="72"/>
      <c r="U164" s="55"/>
      <c r="V164" s="86"/>
      <c r="W164" s="221"/>
      <c r="Y164" s="222"/>
      <c r="Z164" s="225"/>
      <c r="AA164" s="224"/>
      <c r="AB164" s="225"/>
      <c r="AC164" s="224"/>
      <c r="AD164" s="225"/>
      <c r="AE164" s="225"/>
      <c r="AF164" s="225"/>
      <c r="AG164" s="246"/>
      <c r="AH164" s="225"/>
      <c r="AI164" s="225"/>
      <c r="AJ164" s="237">
        <f t="shared" si="55"/>
        <v>0</v>
      </c>
      <c r="AL164" s="55"/>
      <c r="AN164" s="221"/>
      <c r="AP164" s="222"/>
      <c r="AQ164" s="225"/>
      <c r="AR164" s="224"/>
      <c r="AS164" s="225"/>
      <c r="AT164" s="224"/>
      <c r="AU164" s="225"/>
      <c r="AV164" s="225"/>
      <c r="AW164" s="225"/>
      <c r="AX164" s="246"/>
      <c r="AY164" s="225"/>
      <c r="AZ164" s="225"/>
      <c r="BA164" s="237">
        <f t="shared" si="56"/>
        <v>0</v>
      </c>
      <c r="BC164" s="55"/>
      <c r="BE164" s="221"/>
      <c r="BG164" s="222"/>
      <c r="BH164" s="225"/>
      <c r="BI164" s="224"/>
      <c r="BJ164" s="225"/>
      <c r="BK164" s="224"/>
      <c r="BL164" s="225"/>
      <c r="BM164" s="225"/>
      <c r="BN164" s="225"/>
      <c r="BO164" s="246"/>
      <c r="BP164" s="225"/>
      <c r="BQ164" s="225"/>
      <c r="BR164" s="237">
        <f t="shared" si="57"/>
        <v>0</v>
      </c>
      <c r="BT164" s="55"/>
    </row>
    <row r="165" spans="2:72" ht="15" customHeight="1" outlineLevel="1" x14ac:dyDescent="0.25">
      <c r="B165" s="20"/>
      <c r="C165" s="20">
        <f>IF(ISERROR(I165+1)=TRUE,I165,IF(I165="","",MAX(C$15:C164)+1))</f>
        <v>99</v>
      </c>
      <c r="D165" s="20">
        <f t="shared" si="59"/>
        <v>1</v>
      </c>
      <c r="E165"/>
      <c r="G165" s="55"/>
      <c r="H165" s="72"/>
      <c r="I165" s="51">
        <f t="shared" si="58"/>
        <v>111</v>
      </c>
      <c r="J165" s="274" t="s">
        <v>218</v>
      </c>
      <c r="K165" s="30"/>
      <c r="L165" s="30"/>
      <c r="M165" s="30"/>
      <c r="N165" s="30"/>
      <c r="O165" s="31"/>
      <c r="P165" s="43" t="s">
        <v>202</v>
      </c>
      <c r="Q165" s="32"/>
      <c r="R165" s="44" t="s">
        <v>129</v>
      </c>
      <c r="S165" s="33"/>
      <c r="T165" s="72"/>
      <c r="U165" s="55"/>
      <c r="V165" s="86"/>
      <c r="W165" s="221"/>
      <c r="Y165" s="222"/>
      <c r="Z165" s="225"/>
      <c r="AA165" s="224"/>
      <c r="AB165" s="225"/>
      <c r="AC165" s="224"/>
      <c r="AD165" s="225"/>
      <c r="AE165" s="225"/>
      <c r="AF165" s="225"/>
      <c r="AG165" s="225"/>
      <c r="AH165" s="225"/>
      <c r="AI165" s="225"/>
      <c r="AJ165" s="237">
        <f t="shared" si="55"/>
        <v>0</v>
      </c>
      <c r="AL165" s="55"/>
      <c r="AN165" s="221"/>
      <c r="AP165" s="222"/>
      <c r="AQ165" s="225"/>
      <c r="AR165" s="224"/>
      <c r="AS165" s="225"/>
      <c r="AT165" s="224"/>
      <c r="AU165" s="225"/>
      <c r="AV165" s="225"/>
      <c r="AW165" s="225"/>
      <c r="AX165" s="225"/>
      <c r="AY165" s="225"/>
      <c r="AZ165" s="225"/>
      <c r="BA165" s="237">
        <f t="shared" si="56"/>
        <v>0</v>
      </c>
      <c r="BC165" s="55"/>
      <c r="BE165" s="221"/>
      <c r="BG165" s="222"/>
      <c r="BH165" s="225"/>
      <c r="BI165" s="224"/>
      <c r="BJ165" s="225"/>
      <c r="BK165" s="224"/>
      <c r="BL165" s="225"/>
      <c r="BM165" s="225"/>
      <c r="BN165" s="225"/>
      <c r="BO165" s="225"/>
      <c r="BP165" s="225"/>
      <c r="BQ165" s="225"/>
      <c r="BR165" s="237">
        <f t="shared" si="57"/>
        <v>0</v>
      </c>
      <c r="BT165" s="55"/>
    </row>
    <row r="166" spans="2:72" ht="15" customHeight="1" outlineLevel="1" x14ac:dyDescent="0.25">
      <c r="B166" s="20"/>
      <c r="C166" s="20">
        <f>IF(ISERROR(I166+1)=TRUE,I166,IF(I166="","",MAX(C$15:C165)+1))</f>
        <v>100</v>
      </c>
      <c r="D166" s="20">
        <f t="shared" si="59"/>
        <v>1</v>
      </c>
      <c r="E166"/>
      <c r="G166" s="55"/>
      <c r="H166" s="72"/>
      <c r="I166" s="51">
        <f t="shared" si="58"/>
        <v>112</v>
      </c>
      <c r="J166" s="274" t="s">
        <v>219</v>
      </c>
      <c r="K166" s="30"/>
      <c r="L166" s="30"/>
      <c r="M166" s="30"/>
      <c r="N166" s="30"/>
      <c r="O166" s="31"/>
      <c r="P166" s="43" t="s">
        <v>202</v>
      </c>
      <c r="Q166" s="32"/>
      <c r="R166" s="44" t="s">
        <v>129</v>
      </c>
      <c r="S166" s="33"/>
      <c r="T166" s="72"/>
      <c r="U166" s="55"/>
      <c r="V166" s="86"/>
      <c r="W166" s="221"/>
      <c r="Y166" s="222"/>
      <c r="Z166" s="225"/>
      <c r="AA166" s="224"/>
      <c r="AB166" s="225"/>
      <c r="AC166" s="224"/>
      <c r="AD166" s="225"/>
      <c r="AE166" s="225"/>
      <c r="AF166" s="225"/>
      <c r="AG166" s="225"/>
      <c r="AH166" s="225"/>
      <c r="AI166" s="225"/>
      <c r="AJ166" s="237">
        <f t="shared" si="55"/>
        <v>0</v>
      </c>
      <c r="AL166" s="55"/>
      <c r="AN166" s="221"/>
      <c r="AP166" s="222"/>
      <c r="AQ166" s="225"/>
      <c r="AR166" s="224"/>
      <c r="AS166" s="225"/>
      <c r="AT166" s="224"/>
      <c r="AU166" s="225"/>
      <c r="AV166" s="225"/>
      <c r="AW166" s="225"/>
      <c r="AX166" s="225"/>
      <c r="AY166" s="225"/>
      <c r="AZ166" s="225"/>
      <c r="BA166" s="237">
        <f t="shared" si="56"/>
        <v>0</v>
      </c>
      <c r="BC166" s="55"/>
      <c r="BE166" s="221"/>
      <c r="BG166" s="222"/>
      <c r="BH166" s="225"/>
      <c r="BI166" s="224"/>
      <c r="BJ166" s="225"/>
      <c r="BK166" s="224"/>
      <c r="BL166" s="225"/>
      <c r="BM166" s="225"/>
      <c r="BN166" s="225"/>
      <c r="BO166" s="225"/>
      <c r="BP166" s="225"/>
      <c r="BQ166" s="225"/>
      <c r="BR166" s="237">
        <f t="shared" si="57"/>
        <v>0</v>
      </c>
      <c r="BT166" s="55"/>
    </row>
    <row r="167" spans="2:72" ht="15" customHeight="1" outlineLevel="1" x14ac:dyDescent="0.25">
      <c r="B167" s="20"/>
      <c r="C167" s="20">
        <f>IF(ISERROR(I167+1)=TRUE,I167,IF(I167="","",MAX(C$15:C166)+1))</f>
        <v>101</v>
      </c>
      <c r="D167" s="20">
        <f t="shared" si="59"/>
        <v>1</v>
      </c>
      <c r="E167"/>
      <c r="G167" s="55"/>
      <c r="H167" s="72"/>
      <c r="I167" s="51">
        <f t="shared" si="58"/>
        <v>113</v>
      </c>
      <c r="J167" s="274" t="s">
        <v>220</v>
      </c>
      <c r="K167" s="30"/>
      <c r="L167" s="30"/>
      <c r="M167" s="30"/>
      <c r="N167" s="30"/>
      <c r="O167" s="31"/>
      <c r="P167" s="43" t="s">
        <v>202</v>
      </c>
      <c r="Q167" s="32"/>
      <c r="R167" s="44" t="s">
        <v>129</v>
      </c>
      <c r="S167" s="33"/>
      <c r="T167" s="72"/>
      <c r="U167" s="55"/>
      <c r="V167" s="86"/>
      <c r="W167" s="221"/>
      <c r="Y167" s="222"/>
      <c r="Z167" s="225"/>
      <c r="AA167" s="224"/>
      <c r="AB167" s="225"/>
      <c r="AC167" s="224"/>
      <c r="AD167" s="225"/>
      <c r="AE167" s="225"/>
      <c r="AF167" s="225"/>
      <c r="AG167" s="246"/>
      <c r="AH167" s="225">
        <v>50</v>
      </c>
      <c r="AI167" s="225"/>
      <c r="AJ167" s="237">
        <f t="shared" si="55"/>
        <v>0</v>
      </c>
      <c r="AL167" s="55"/>
      <c r="AN167" s="221"/>
      <c r="AP167" s="222"/>
      <c r="AQ167" s="225"/>
      <c r="AR167" s="224"/>
      <c r="AS167" s="225"/>
      <c r="AT167" s="224"/>
      <c r="AU167" s="225"/>
      <c r="AV167" s="225"/>
      <c r="AW167" s="225"/>
      <c r="AX167" s="246"/>
      <c r="AY167" s="225">
        <v>50</v>
      </c>
      <c r="AZ167" s="225"/>
      <c r="BA167" s="237">
        <f t="shared" si="56"/>
        <v>0</v>
      </c>
      <c r="BC167" s="55"/>
      <c r="BE167" s="221"/>
      <c r="BG167" s="222"/>
      <c r="BH167" s="225"/>
      <c r="BI167" s="224"/>
      <c r="BJ167" s="225"/>
      <c r="BK167" s="224"/>
      <c r="BL167" s="225"/>
      <c r="BM167" s="225"/>
      <c r="BN167" s="225"/>
      <c r="BO167" s="246"/>
      <c r="BP167" s="225">
        <v>50</v>
      </c>
      <c r="BQ167" s="225"/>
      <c r="BR167" s="237">
        <f t="shared" si="57"/>
        <v>0</v>
      </c>
      <c r="BT167" s="55"/>
    </row>
    <row r="168" spans="2:72" ht="15" customHeight="1" outlineLevel="1" x14ac:dyDescent="0.25">
      <c r="B168" s="20"/>
      <c r="C168" s="20">
        <f>IF(ISERROR(I168+1)=TRUE,I168,IF(I168="","",MAX(C$15:C167)+1))</f>
        <v>102</v>
      </c>
      <c r="D168" s="20">
        <f t="shared" si="59"/>
        <v>1</v>
      </c>
      <c r="E168"/>
      <c r="G168" s="55"/>
      <c r="H168" s="72"/>
      <c r="I168" s="51">
        <f t="shared" si="58"/>
        <v>114</v>
      </c>
      <c r="J168" s="274" t="s">
        <v>221</v>
      </c>
      <c r="K168" s="30"/>
      <c r="L168" s="30"/>
      <c r="M168" s="30"/>
      <c r="N168" s="30"/>
      <c r="O168" s="31"/>
      <c r="P168" s="43" t="s">
        <v>202</v>
      </c>
      <c r="Q168" s="32"/>
      <c r="R168" s="44" t="s">
        <v>129</v>
      </c>
      <c r="S168" s="33"/>
      <c r="T168" s="72"/>
      <c r="U168" s="55"/>
      <c r="V168" s="86"/>
      <c r="W168" s="221"/>
      <c r="Y168" s="222"/>
      <c r="Z168" s="225"/>
      <c r="AA168" s="224"/>
      <c r="AB168" s="225"/>
      <c r="AC168" s="224"/>
      <c r="AD168" s="225"/>
      <c r="AE168" s="225"/>
      <c r="AF168" s="225"/>
      <c r="AG168" s="246"/>
      <c r="AH168" s="225"/>
      <c r="AI168" s="225"/>
      <c r="AJ168" s="237">
        <f t="shared" si="55"/>
        <v>0</v>
      </c>
      <c r="AL168" s="55"/>
      <c r="AN168" s="221"/>
      <c r="AP168" s="222"/>
      <c r="AQ168" s="225"/>
      <c r="AR168" s="224"/>
      <c r="AS168" s="225"/>
      <c r="AT168" s="224"/>
      <c r="AU168" s="225"/>
      <c r="AV168" s="225"/>
      <c r="AW168" s="225"/>
      <c r="AX168" s="246"/>
      <c r="AY168" s="225"/>
      <c r="AZ168" s="225"/>
      <c r="BA168" s="237">
        <f t="shared" si="56"/>
        <v>0</v>
      </c>
      <c r="BC168" s="55"/>
      <c r="BE168" s="221"/>
      <c r="BG168" s="222"/>
      <c r="BH168" s="225"/>
      <c r="BI168" s="224"/>
      <c r="BJ168" s="225"/>
      <c r="BK168" s="224"/>
      <c r="BL168" s="225"/>
      <c r="BM168" s="225"/>
      <c r="BN168" s="225"/>
      <c r="BO168" s="246"/>
      <c r="BP168" s="225"/>
      <c r="BQ168" s="225"/>
      <c r="BR168" s="237">
        <f t="shared" si="57"/>
        <v>0</v>
      </c>
      <c r="BT168" s="55"/>
    </row>
    <row r="169" spans="2:72" ht="15" customHeight="1" outlineLevel="1" x14ac:dyDescent="0.25">
      <c r="B169" s="20"/>
      <c r="C169" s="20">
        <f>IF(ISERROR(I169+1)=TRUE,I169,IF(I169="","",MAX(C$15:C168)+1))</f>
        <v>103</v>
      </c>
      <c r="D169" s="20">
        <f t="shared" si="59"/>
        <v>1</v>
      </c>
      <c r="E169"/>
      <c r="G169" s="55"/>
      <c r="H169" s="72"/>
      <c r="I169" s="51">
        <f t="shared" si="58"/>
        <v>115</v>
      </c>
      <c r="J169" s="274" t="s">
        <v>222</v>
      </c>
      <c r="K169" s="30"/>
      <c r="L169" s="30"/>
      <c r="M169" s="30"/>
      <c r="N169" s="30"/>
      <c r="O169" s="31"/>
      <c r="P169" s="43" t="s">
        <v>202</v>
      </c>
      <c r="Q169" s="32"/>
      <c r="R169" s="44" t="s">
        <v>129</v>
      </c>
      <c r="S169" s="33"/>
      <c r="T169" s="72"/>
      <c r="U169" s="55"/>
      <c r="V169" s="86"/>
      <c r="W169" s="221"/>
      <c r="Y169" s="222"/>
      <c r="Z169" s="225"/>
      <c r="AA169" s="224"/>
      <c r="AB169" s="225"/>
      <c r="AC169" s="224"/>
      <c r="AD169" s="225"/>
      <c r="AE169" s="225"/>
      <c r="AF169" s="225"/>
      <c r="AG169" s="246"/>
      <c r="AH169" s="225"/>
      <c r="AI169" s="225"/>
      <c r="AJ169" s="237">
        <f t="shared" si="55"/>
        <v>0</v>
      </c>
      <c r="AL169" s="55"/>
      <c r="AN169" s="221"/>
      <c r="AP169" s="222"/>
      <c r="AQ169" s="225"/>
      <c r="AR169" s="224"/>
      <c r="AS169" s="225"/>
      <c r="AT169" s="224"/>
      <c r="AU169" s="225"/>
      <c r="AV169" s="225"/>
      <c r="AW169" s="225"/>
      <c r="AX169" s="246"/>
      <c r="AY169" s="225"/>
      <c r="AZ169" s="225"/>
      <c r="BA169" s="237">
        <f t="shared" si="56"/>
        <v>0</v>
      </c>
      <c r="BC169" s="55"/>
      <c r="BE169" s="221"/>
      <c r="BG169" s="222"/>
      <c r="BH169" s="225"/>
      <c r="BI169" s="224"/>
      <c r="BJ169" s="225"/>
      <c r="BK169" s="224"/>
      <c r="BL169" s="225"/>
      <c r="BM169" s="225"/>
      <c r="BN169" s="225"/>
      <c r="BO169" s="246"/>
      <c r="BP169" s="225"/>
      <c r="BQ169" s="225"/>
      <c r="BR169" s="237">
        <f t="shared" si="57"/>
        <v>0</v>
      </c>
      <c r="BT169" s="55"/>
    </row>
    <row r="170" spans="2:72" ht="15" customHeight="1" outlineLevel="1" x14ac:dyDescent="0.25">
      <c r="B170" s="20"/>
      <c r="C170" s="20">
        <f>IF(ISERROR(I170+1)=TRUE,I170,IF(I170="","",MAX(C$15:C169)+1))</f>
        <v>104</v>
      </c>
      <c r="D170" s="20">
        <f t="shared" si="59"/>
        <v>1</v>
      </c>
      <c r="E170"/>
      <c r="G170" s="55"/>
      <c r="H170" s="72"/>
      <c r="I170" s="51">
        <f t="shared" si="58"/>
        <v>116</v>
      </c>
      <c r="J170" s="274" t="s">
        <v>223</v>
      </c>
      <c r="K170" s="45"/>
      <c r="L170" s="45"/>
      <c r="M170" s="45"/>
      <c r="N170" s="45"/>
      <c r="O170" s="46"/>
      <c r="P170" s="47" t="s">
        <v>202</v>
      </c>
      <c r="Q170" s="48"/>
      <c r="R170" s="49" t="s">
        <v>129</v>
      </c>
      <c r="S170" s="50"/>
      <c r="T170" s="72"/>
      <c r="U170" s="55"/>
      <c r="V170" s="86"/>
      <c r="W170" s="221"/>
      <c r="Y170" s="222"/>
      <c r="Z170" s="225"/>
      <c r="AA170" s="224"/>
      <c r="AB170" s="225"/>
      <c r="AC170" s="224"/>
      <c r="AD170" s="225"/>
      <c r="AE170" s="225"/>
      <c r="AF170" s="225"/>
      <c r="AG170" s="246"/>
      <c r="AH170" s="225"/>
      <c r="AI170" s="225"/>
      <c r="AJ170" s="237">
        <f t="shared" si="55"/>
        <v>0</v>
      </c>
      <c r="AL170" s="55"/>
      <c r="AN170" s="221"/>
      <c r="AP170" s="222"/>
      <c r="AQ170" s="225"/>
      <c r="AR170" s="224"/>
      <c r="AS170" s="225"/>
      <c r="AT170" s="224"/>
      <c r="AU170" s="225"/>
      <c r="AV170" s="225"/>
      <c r="AW170" s="225"/>
      <c r="AX170" s="246"/>
      <c r="AY170" s="225"/>
      <c r="AZ170" s="225"/>
      <c r="BA170" s="237">
        <f t="shared" si="56"/>
        <v>0</v>
      </c>
      <c r="BC170" s="55"/>
      <c r="BE170" s="221"/>
      <c r="BG170" s="222"/>
      <c r="BH170" s="225"/>
      <c r="BI170" s="224"/>
      <c r="BJ170" s="225"/>
      <c r="BK170" s="224"/>
      <c r="BL170" s="225"/>
      <c r="BM170" s="225"/>
      <c r="BN170" s="225"/>
      <c r="BO170" s="246"/>
      <c r="BP170" s="225"/>
      <c r="BQ170" s="225"/>
      <c r="BR170" s="237">
        <f t="shared" si="57"/>
        <v>0</v>
      </c>
      <c r="BT170" s="55"/>
    </row>
    <row r="171" spans="2:72" x14ac:dyDescent="0.25">
      <c r="B171" s="20" t="str">
        <f>I147</f>
        <v>3.1 | TARIFAS SERVICIOS DE CEMENTACIÓN - LECHADAS</v>
      </c>
      <c r="C171" s="20" t="str">
        <f>IF(ISERROR(I171+1)=TRUE,I171,IF(I171="","",MAX(C$15:C170)+1))</f>
        <v/>
      </c>
      <c r="D171" s="20" t="str">
        <f t="shared" si="59"/>
        <v/>
      </c>
      <c r="E171"/>
      <c r="G171" s="55"/>
      <c r="H171" s="72"/>
      <c r="I171" s="21" t="s">
        <v>96</v>
      </c>
      <c r="J171" s="22"/>
      <c r="K171" s="22"/>
      <c r="L171" s="22"/>
      <c r="M171" s="22"/>
      <c r="N171" s="22"/>
      <c r="O171" s="22"/>
      <c r="P171" s="22"/>
      <c r="Q171" s="146"/>
      <c r="R171" s="22"/>
      <c r="S171" s="166"/>
      <c r="T171" s="72"/>
      <c r="U171" s="55"/>
      <c r="V171" s="86"/>
      <c r="W171" s="229" t="str">
        <f>W$34</f>
        <v>Total [US$]</v>
      </c>
      <c r="Y171" s="240">
        <f>SUMPRODUCT(Y$149:Y$170,$Q$149:$Q$170)</f>
        <v>0</v>
      </c>
      <c r="Z171" s="240">
        <f t="shared" ref="Z171:AI171" si="60">SUMPRODUCT(Z$149:Z$170,$Q$149:$Q$170)</f>
        <v>0</v>
      </c>
      <c r="AA171" s="240">
        <f t="shared" si="60"/>
        <v>0</v>
      </c>
      <c r="AB171" s="240">
        <f t="shared" si="60"/>
        <v>0</v>
      </c>
      <c r="AC171" s="240">
        <f t="shared" si="60"/>
        <v>0</v>
      </c>
      <c r="AD171" s="240">
        <f t="shared" si="60"/>
        <v>0</v>
      </c>
      <c r="AE171" s="240">
        <f t="shared" si="60"/>
        <v>0</v>
      </c>
      <c r="AF171" s="240">
        <f t="shared" si="60"/>
        <v>0</v>
      </c>
      <c r="AG171" s="240">
        <f t="shared" si="60"/>
        <v>0</v>
      </c>
      <c r="AH171" s="240">
        <f t="shared" si="60"/>
        <v>0</v>
      </c>
      <c r="AI171" s="240">
        <f t="shared" si="60"/>
        <v>0</v>
      </c>
      <c r="AJ171" s="231">
        <f>SUM(Y171:AI171)</f>
        <v>0</v>
      </c>
      <c r="AL171" s="55"/>
      <c r="AN171" s="229" t="str">
        <f>AN$34</f>
        <v>Total [US$]</v>
      </c>
      <c r="AP171" s="240">
        <f t="shared" ref="AP171:AZ171" si="61">SUMPRODUCT(AP$149:AP$170,$Q$149:$Q$170)</f>
        <v>0</v>
      </c>
      <c r="AQ171" s="240">
        <f t="shared" si="61"/>
        <v>0</v>
      </c>
      <c r="AR171" s="240">
        <f t="shared" si="61"/>
        <v>0</v>
      </c>
      <c r="AS171" s="240">
        <f t="shared" si="61"/>
        <v>0</v>
      </c>
      <c r="AT171" s="240">
        <f t="shared" si="61"/>
        <v>0</v>
      </c>
      <c r="AU171" s="240">
        <f t="shared" si="61"/>
        <v>0</v>
      </c>
      <c r="AV171" s="240">
        <f t="shared" si="61"/>
        <v>0</v>
      </c>
      <c r="AW171" s="240">
        <f t="shared" si="61"/>
        <v>0</v>
      </c>
      <c r="AX171" s="240">
        <f t="shared" si="61"/>
        <v>0</v>
      </c>
      <c r="AY171" s="240">
        <f t="shared" si="61"/>
        <v>0</v>
      </c>
      <c r="AZ171" s="240">
        <f t="shared" si="61"/>
        <v>0</v>
      </c>
      <c r="BA171" s="231">
        <f>SUM(AP171:AZ171)</f>
        <v>0</v>
      </c>
      <c r="BC171" s="55"/>
      <c r="BE171" s="229" t="str">
        <f>BE$34</f>
        <v>Total [US$]</v>
      </c>
      <c r="BG171" s="240">
        <f t="shared" ref="BG171:BQ171" si="62">SUMPRODUCT(BG$149:BG$170,$Q$149:$Q$170)</f>
        <v>0</v>
      </c>
      <c r="BH171" s="240">
        <f t="shared" si="62"/>
        <v>0</v>
      </c>
      <c r="BI171" s="240">
        <f t="shared" si="62"/>
        <v>0</v>
      </c>
      <c r="BJ171" s="240">
        <f t="shared" si="62"/>
        <v>0</v>
      </c>
      <c r="BK171" s="240">
        <f t="shared" si="62"/>
        <v>0</v>
      </c>
      <c r="BL171" s="240">
        <f t="shared" si="62"/>
        <v>0</v>
      </c>
      <c r="BM171" s="240">
        <f t="shared" si="62"/>
        <v>0</v>
      </c>
      <c r="BN171" s="240">
        <f t="shared" si="62"/>
        <v>0</v>
      </c>
      <c r="BO171" s="240">
        <f t="shared" si="62"/>
        <v>0</v>
      </c>
      <c r="BP171" s="240">
        <f t="shared" si="62"/>
        <v>0</v>
      </c>
      <c r="BQ171" s="240">
        <f t="shared" si="62"/>
        <v>0</v>
      </c>
      <c r="BR171" s="231">
        <f>SUM(BG171:BQ171)</f>
        <v>0</v>
      </c>
      <c r="BT171" s="55"/>
    </row>
    <row r="172" spans="2:72" x14ac:dyDescent="0.25">
      <c r="B172" s="20"/>
      <c r="C172" s="20" t="str">
        <f>IF(ISERROR(I172+1)=TRUE,I172,IF(I172="","",MAX(C$15:C171)+1))</f>
        <v/>
      </c>
      <c r="D172" s="20" t="str">
        <f t="shared" si="59"/>
        <v/>
      </c>
      <c r="E172"/>
      <c r="G172" s="55"/>
      <c r="H172" s="72"/>
      <c r="I172" s="13" t="s">
        <v>96</v>
      </c>
      <c r="T172" s="72"/>
      <c r="U172" s="55"/>
      <c r="V172" s="86"/>
      <c r="AL172" s="55"/>
      <c r="BC172" s="55"/>
      <c r="BT172" s="55"/>
    </row>
    <row r="173" spans="2:72" x14ac:dyDescent="0.25">
      <c r="B173" s="20"/>
      <c r="C173" s="20" t="str">
        <f>IF(ISERROR(I173+1)=TRUE,I173,IF(I173="","",MAX(C$15:C172)+1))</f>
        <v>3.2 | TARIFAS SERVICIOS DE CEMENTACIÓN - LECHADAS REMEDIACIÓN Y TAPONES DE CEMENTO</v>
      </c>
      <c r="D173" s="20" t="str">
        <f t="shared" si="59"/>
        <v/>
      </c>
      <c r="E173"/>
      <c r="G173" s="55"/>
      <c r="H173" s="72"/>
      <c r="I173" s="56" t="s">
        <v>224</v>
      </c>
      <c r="J173" s="56"/>
      <c r="K173" s="56"/>
      <c r="L173" s="56"/>
      <c r="M173" s="56"/>
      <c r="N173" s="56"/>
      <c r="O173" s="56"/>
      <c r="P173" s="56"/>
      <c r="Q173" s="151"/>
      <c r="R173" s="56"/>
      <c r="S173" s="151"/>
      <c r="T173" s="72"/>
      <c r="U173" s="55"/>
      <c r="V173" s="86"/>
      <c r="W173" s="56" t="str">
        <f>W$3</f>
        <v>POZO | WOOLIS 1 EXP | CANTIDADES Y MONTOS</v>
      </c>
      <c r="X173" s="56"/>
      <c r="Y173" s="56"/>
      <c r="Z173" s="56"/>
      <c r="AA173" s="244"/>
      <c r="AB173" s="56"/>
      <c r="AC173" s="244"/>
      <c r="AD173" s="56"/>
      <c r="AE173" s="56"/>
      <c r="AF173" s="56"/>
      <c r="AG173" s="56"/>
      <c r="AH173" s="56"/>
      <c r="AI173" s="56"/>
      <c r="AJ173" s="56"/>
      <c r="AL173" s="55"/>
      <c r="AN173" s="56" t="str">
        <f>AN$3</f>
        <v>POZO | WOOLIS 2 EXP | CANTIDADES Y MONTOS</v>
      </c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C173" s="55"/>
      <c r="BE173" s="56" t="str">
        <f>BE$3</f>
        <v>POZO | TOJOL 1 EXP | CANTIDADES Y MONTOS</v>
      </c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T173" s="55"/>
    </row>
    <row r="174" spans="2:72" x14ac:dyDescent="0.25">
      <c r="B174" s="20"/>
      <c r="C174" s="20" t="str">
        <f>IF(ISERROR(I174+1)=TRUE,I174,IF(I174="","",MAX(C$15:C173)+1))</f>
        <v/>
      </c>
      <c r="D174" s="20" t="str">
        <f t="shared" si="59"/>
        <v/>
      </c>
      <c r="E174"/>
      <c r="G174" s="55"/>
      <c r="H174" s="72"/>
      <c r="I174" s="13" t="s">
        <v>96</v>
      </c>
      <c r="T174" s="72"/>
      <c r="U174" s="55"/>
      <c r="V174" s="86"/>
      <c r="AL174" s="55"/>
      <c r="BC174" s="55"/>
      <c r="BT174" s="55"/>
    </row>
    <row r="175" spans="2:72" outlineLevel="1" x14ac:dyDescent="0.25">
      <c r="B175" s="20"/>
      <c r="C175" s="20">
        <f>IF(ISERROR(I175+1)=TRUE,I175,IF(I175="","",MAX(C$15:C174)+1))</f>
        <v>105</v>
      </c>
      <c r="D175" s="20">
        <f t="shared" si="59"/>
        <v>1</v>
      </c>
      <c r="E175"/>
      <c r="G175" s="55"/>
      <c r="H175" s="72"/>
      <c r="I175" s="51">
        <f>+I170+1</f>
        <v>117</v>
      </c>
      <c r="J175" s="274" t="s">
        <v>225</v>
      </c>
      <c r="K175" s="39"/>
      <c r="L175" s="39"/>
      <c r="M175" s="39"/>
      <c r="N175" s="39"/>
      <c r="O175" s="40"/>
      <c r="P175" s="41" t="s">
        <v>202</v>
      </c>
      <c r="Q175" s="32"/>
      <c r="R175" s="42" t="s">
        <v>129</v>
      </c>
      <c r="S175" s="33"/>
      <c r="T175" s="72"/>
      <c r="U175" s="55"/>
      <c r="V175" s="86"/>
      <c r="W175" s="221"/>
      <c r="Y175" s="222"/>
      <c r="Z175" s="222"/>
      <c r="AA175" s="225"/>
      <c r="AB175" s="224"/>
      <c r="AC175" s="225"/>
      <c r="AD175" s="224"/>
      <c r="AE175" s="225"/>
      <c r="AF175" s="225"/>
      <c r="AG175" s="225"/>
      <c r="AH175" s="225"/>
      <c r="AI175" s="225"/>
      <c r="AJ175" s="237">
        <f t="shared" ref="AJ175:AJ184" si="63">SUM(Y175:AI175)*$Q175</f>
        <v>0</v>
      </c>
      <c r="AL175" s="55"/>
      <c r="AN175" s="221"/>
      <c r="AP175" s="222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37">
        <f t="shared" ref="BA175:BA184" si="64">SUM(AP175:AZ175)*$Q175</f>
        <v>0</v>
      </c>
      <c r="BC175" s="55"/>
      <c r="BE175" s="221"/>
      <c r="BG175" s="222"/>
      <c r="BH175" s="225"/>
      <c r="BI175" s="225"/>
      <c r="BJ175" s="225"/>
      <c r="BK175" s="225"/>
      <c r="BL175" s="225"/>
      <c r="BM175" s="225"/>
      <c r="BN175" s="225"/>
      <c r="BO175" s="225"/>
      <c r="BP175" s="225"/>
      <c r="BQ175" s="225"/>
      <c r="BR175" s="237">
        <f t="shared" ref="BR175:BR184" si="65">SUM(BG175:BQ175)*$Q175</f>
        <v>0</v>
      </c>
      <c r="BT175" s="55"/>
    </row>
    <row r="176" spans="2:72" outlineLevel="1" x14ac:dyDescent="0.25">
      <c r="B176" s="20"/>
      <c r="C176" s="20">
        <f>IF(ISERROR(I176+1)=TRUE,I176,IF(I176="","",MAX(C$15:C175)+1))</f>
        <v>106</v>
      </c>
      <c r="D176" s="20">
        <f t="shared" si="59"/>
        <v>1</v>
      </c>
      <c r="E176"/>
      <c r="G176" s="55"/>
      <c r="H176" s="72"/>
      <c r="I176" s="51">
        <f t="shared" ref="I176:I184" si="66">+I175+1</f>
        <v>118</v>
      </c>
      <c r="J176" s="274" t="s">
        <v>226</v>
      </c>
      <c r="K176" s="30"/>
      <c r="L176" s="30"/>
      <c r="M176" s="30"/>
      <c r="N176" s="30"/>
      <c r="O176" s="31"/>
      <c r="P176" s="43" t="s">
        <v>202</v>
      </c>
      <c r="Q176" s="32"/>
      <c r="R176" s="44" t="s">
        <v>129</v>
      </c>
      <c r="S176" s="33"/>
      <c r="T176" s="72"/>
      <c r="U176" s="55"/>
      <c r="V176" s="86"/>
      <c r="W176" s="221"/>
      <c r="Y176" s="222"/>
      <c r="Z176" s="222"/>
      <c r="AA176" s="225"/>
      <c r="AB176" s="224"/>
      <c r="AC176" s="225"/>
      <c r="AD176" s="224"/>
      <c r="AE176" s="225"/>
      <c r="AF176" s="225"/>
      <c r="AG176" s="225"/>
      <c r="AH176" s="225"/>
      <c r="AI176" s="225"/>
      <c r="AJ176" s="237">
        <f t="shared" si="63"/>
        <v>0</v>
      </c>
      <c r="AL176" s="55"/>
      <c r="AN176" s="221"/>
      <c r="AP176" s="222"/>
      <c r="AQ176" s="225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37">
        <f t="shared" si="64"/>
        <v>0</v>
      </c>
      <c r="BC176" s="55"/>
      <c r="BE176" s="221"/>
      <c r="BG176" s="222"/>
      <c r="BH176" s="225"/>
      <c r="BI176" s="225"/>
      <c r="BJ176" s="225"/>
      <c r="BK176" s="225"/>
      <c r="BL176" s="225"/>
      <c r="BM176" s="225"/>
      <c r="BN176" s="225"/>
      <c r="BO176" s="225"/>
      <c r="BP176" s="225"/>
      <c r="BQ176" s="225"/>
      <c r="BR176" s="237">
        <f t="shared" si="65"/>
        <v>0</v>
      </c>
      <c r="BT176" s="55"/>
    </row>
    <row r="177" spans="2:72" outlineLevel="1" x14ac:dyDescent="0.25">
      <c r="B177" s="20"/>
      <c r="C177" s="20">
        <f>IF(ISERROR(I177+1)=TRUE,I177,IF(I177="","",MAX(C$15:C176)+1))</f>
        <v>107</v>
      </c>
      <c r="D177" s="20">
        <f t="shared" si="59"/>
        <v>1</v>
      </c>
      <c r="E177"/>
      <c r="G177" s="55"/>
      <c r="H177" s="72"/>
      <c r="I177" s="51">
        <f t="shared" si="66"/>
        <v>119</v>
      </c>
      <c r="J177" s="274" t="s">
        <v>227</v>
      </c>
      <c r="K177" s="30"/>
      <c r="L177" s="30"/>
      <c r="M177" s="30"/>
      <c r="N177" s="30"/>
      <c r="O177" s="31"/>
      <c r="P177" s="43" t="s">
        <v>202</v>
      </c>
      <c r="Q177" s="32"/>
      <c r="R177" s="44" t="s">
        <v>129</v>
      </c>
      <c r="S177" s="33"/>
      <c r="T177" s="72"/>
      <c r="U177" s="55"/>
      <c r="V177" s="86"/>
      <c r="W177" s="221"/>
      <c r="Y177" s="222"/>
      <c r="Z177" s="222"/>
      <c r="AA177" s="225"/>
      <c r="AB177" s="224"/>
      <c r="AC177" s="225"/>
      <c r="AD177" s="224"/>
      <c r="AE177" s="225"/>
      <c r="AF177" s="225"/>
      <c r="AG177" s="225"/>
      <c r="AH177" s="225"/>
      <c r="AI177" s="225"/>
      <c r="AJ177" s="237">
        <f t="shared" si="63"/>
        <v>0</v>
      </c>
      <c r="AL177" s="55"/>
      <c r="AN177" s="221"/>
      <c r="AP177" s="222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37">
        <f t="shared" si="64"/>
        <v>0</v>
      </c>
      <c r="BC177" s="55"/>
      <c r="BE177" s="221"/>
      <c r="BG177" s="222"/>
      <c r="BH177" s="225"/>
      <c r="BI177" s="225"/>
      <c r="BJ177" s="225"/>
      <c r="BK177" s="225"/>
      <c r="BL177" s="225"/>
      <c r="BM177" s="225"/>
      <c r="BN177" s="225"/>
      <c r="BO177" s="225"/>
      <c r="BP177" s="225"/>
      <c r="BQ177" s="225"/>
      <c r="BR177" s="237">
        <f t="shared" si="65"/>
        <v>0</v>
      </c>
      <c r="BT177" s="55"/>
    </row>
    <row r="178" spans="2:72" outlineLevel="1" x14ac:dyDescent="0.25">
      <c r="B178" s="20"/>
      <c r="C178" s="20">
        <f>IF(ISERROR(I178+1)=TRUE,I178,IF(I178="","",MAX(C$15:C177)+1))</f>
        <v>108</v>
      </c>
      <c r="D178" s="20">
        <f t="shared" si="59"/>
        <v>1</v>
      </c>
      <c r="E178"/>
      <c r="G178" s="55"/>
      <c r="H178" s="72"/>
      <c r="I178" s="51">
        <f t="shared" si="66"/>
        <v>120</v>
      </c>
      <c r="J178" s="274" t="s">
        <v>228</v>
      </c>
      <c r="K178" s="30"/>
      <c r="L178" s="30"/>
      <c r="M178" s="30"/>
      <c r="N178" s="30"/>
      <c r="O178" s="31"/>
      <c r="P178" s="43" t="s">
        <v>202</v>
      </c>
      <c r="Q178" s="32"/>
      <c r="R178" s="44" t="s">
        <v>129</v>
      </c>
      <c r="S178" s="33"/>
      <c r="T178" s="72"/>
      <c r="U178" s="55"/>
      <c r="V178" s="86"/>
      <c r="W178" s="221"/>
      <c r="Y178" s="222"/>
      <c r="Z178" s="222"/>
      <c r="AA178" s="225"/>
      <c r="AB178" s="224"/>
      <c r="AC178" s="225"/>
      <c r="AD178" s="224"/>
      <c r="AE178" s="225"/>
      <c r="AF178" s="225"/>
      <c r="AG178" s="225"/>
      <c r="AH178" s="225"/>
      <c r="AI178" s="225"/>
      <c r="AJ178" s="237">
        <f t="shared" si="63"/>
        <v>0</v>
      </c>
      <c r="AL178" s="55"/>
      <c r="AN178" s="221"/>
      <c r="AP178" s="222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37">
        <f t="shared" si="64"/>
        <v>0</v>
      </c>
      <c r="BC178" s="55"/>
      <c r="BE178" s="221"/>
      <c r="BG178" s="222"/>
      <c r="BH178" s="225"/>
      <c r="BI178" s="225"/>
      <c r="BJ178" s="225"/>
      <c r="BK178" s="225"/>
      <c r="BL178" s="225"/>
      <c r="BM178" s="225"/>
      <c r="BN178" s="225"/>
      <c r="BO178" s="225"/>
      <c r="BP178" s="225"/>
      <c r="BQ178" s="225"/>
      <c r="BR178" s="237">
        <f t="shared" si="65"/>
        <v>0</v>
      </c>
      <c r="BT178" s="55"/>
    </row>
    <row r="179" spans="2:72" outlineLevel="1" x14ac:dyDescent="0.25">
      <c r="B179" s="20"/>
      <c r="C179" s="20">
        <f>IF(ISERROR(I179+1)=TRUE,I179,IF(I179="","",MAX(C$15:C178)+1))</f>
        <v>109</v>
      </c>
      <c r="D179" s="20">
        <f t="shared" si="59"/>
        <v>1</v>
      </c>
      <c r="E179"/>
      <c r="G179" s="55"/>
      <c r="H179" s="72"/>
      <c r="I179" s="51">
        <f t="shared" si="66"/>
        <v>121</v>
      </c>
      <c r="J179" s="274" t="s">
        <v>229</v>
      </c>
      <c r="K179" s="30"/>
      <c r="L179" s="30"/>
      <c r="M179" s="30"/>
      <c r="N179" s="30"/>
      <c r="O179" s="31"/>
      <c r="P179" s="43" t="s">
        <v>202</v>
      </c>
      <c r="Q179" s="32"/>
      <c r="R179" s="44" t="s">
        <v>129</v>
      </c>
      <c r="S179" s="33"/>
      <c r="T179" s="72"/>
      <c r="U179" s="55"/>
      <c r="V179" s="86"/>
      <c r="W179" s="221"/>
      <c r="Y179" s="222"/>
      <c r="Z179" s="222"/>
      <c r="AA179" s="225"/>
      <c r="AB179" s="224"/>
      <c r="AC179" s="225"/>
      <c r="AD179" s="224"/>
      <c r="AE179" s="225"/>
      <c r="AF179" s="225"/>
      <c r="AG179" s="225"/>
      <c r="AH179" s="225"/>
      <c r="AI179" s="225">
        <v>25</v>
      </c>
      <c r="AJ179" s="237">
        <f t="shared" si="63"/>
        <v>0</v>
      </c>
      <c r="AL179" s="55"/>
      <c r="AN179" s="221"/>
      <c r="AP179" s="222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>
        <v>25</v>
      </c>
      <c r="BA179" s="237">
        <f t="shared" si="64"/>
        <v>0</v>
      </c>
      <c r="BC179" s="55"/>
      <c r="BE179" s="221"/>
      <c r="BG179" s="222"/>
      <c r="BH179" s="225"/>
      <c r="BI179" s="225"/>
      <c r="BJ179" s="225"/>
      <c r="BK179" s="225"/>
      <c r="BL179" s="225"/>
      <c r="BM179" s="225"/>
      <c r="BN179" s="225"/>
      <c r="BO179" s="225"/>
      <c r="BP179" s="225"/>
      <c r="BQ179" s="225">
        <v>25</v>
      </c>
      <c r="BR179" s="237">
        <f t="shared" si="65"/>
        <v>0</v>
      </c>
      <c r="BT179" s="55"/>
    </row>
    <row r="180" spans="2:72" outlineLevel="1" x14ac:dyDescent="0.25">
      <c r="B180" s="20"/>
      <c r="C180" s="20">
        <f>IF(ISERROR(I180+1)=TRUE,I180,IF(I180="","",MAX(C$15:C179)+1))</f>
        <v>110</v>
      </c>
      <c r="D180" s="20">
        <f t="shared" si="59"/>
        <v>1</v>
      </c>
      <c r="E180"/>
      <c r="G180" s="55"/>
      <c r="H180" s="72"/>
      <c r="I180" s="51">
        <f t="shared" si="66"/>
        <v>122</v>
      </c>
      <c r="J180" s="274" t="s">
        <v>230</v>
      </c>
      <c r="K180" s="30"/>
      <c r="L180" s="30"/>
      <c r="M180" s="30"/>
      <c r="N180" s="30"/>
      <c r="O180" s="31"/>
      <c r="P180" s="43" t="s">
        <v>202</v>
      </c>
      <c r="Q180" s="32"/>
      <c r="R180" s="44" t="s">
        <v>129</v>
      </c>
      <c r="S180" s="33"/>
      <c r="T180" s="72"/>
      <c r="U180" s="55"/>
      <c r="V180" s="86"/>
      <c r="W180" s="221"/>
      <c r="Y180" s="222"/>
      <c r="Z180" s="222"/>
      <c r="AA180" s="225"/>
      <c r="AB180" s="224"/>
      <c r="AC180" s="225"/>
      <c r="AD180" s="224"/>
      <c r="AE180" s="225"/>
      <c r="AF180" s="225"/>
      <c r="AG180" s="225"/>
      <c r="AH180" s="225"/>
      <c r="AI180" s="225"/>
      <c r="AJ180" s="237">
        <f t="shared" si="63"/>
        <v>0</v>
      </c>
      <c r="AL180" s="55"/>
      <c r="AN180" s="221"/>
      <c r="AP180" s="222"/>
      <c r="AQ180" s="225"/>
      <c r="AR180" s="225"/>
      <c r="AS180" s="225"/>
      <c r="AT180" s="225"/>
      <c r="AU180" s="225"/>
      <c r="AV180" s="225"/>
      <c r="AW180" s="225"/>
      <c r="AX180" s="225"/>
      <c r="AY180" s="225"/>
      <c r="AZ180" s="225"/>
      <c r="BA180" s="237">
        <f t="shared" si="64"/>
        <v>0</v>
      </c>
      <c r="BC180" s="55"/>
      <c r="BE180" s="221"/>
      <c r="BG180" s="222"/>
      <c r="BH180" s="225"/>
      <c r="BI180" s="225"/>
      <c r="BJ180" s="225"/>
      <c r="BK180" s="225"/>
      <c r="BL180" s="225"/>
      <c r="BM180" s="225"/>
      <c r="BN180" s="225"/>
      <c r="BO180" s="225"/>
      <c r="BP180" s="225"/>
      <c r="BQ180" s="225"/>
      <c r="BR180" s="237">
        <f t="shared" si="65"/>
        <v>0</v>
      </c>
      <c r="BT180" s="55"/>
    </row>
    <row r="181" spans="2:72" outlineLevel="1" x14ac:dyDescent="0.25">
      <c r="B181" s="20"/>
      <c r="C181" s="20">
        <f>IF(ISERROR(I181+1)=TRUE,I181,IF(I181="","",MAX(C$15:C180)+1))</f>
        <v>111</v>
      </c>
      <c r="D181" s="20">
        <f t="shared" si="59"/>
        <v>1</v>
      </c>
      <c r="E181"/>
      <c r="G181" s="55"/>
      <c r="H181" s="72"/>
      <c r="I181" s="51">
        <f t="shared" si="66"/>
        <v>123</v>
      </c>
      <c r="J181" s="274" t="s">
        <v>231</v>
      </c>
      <c r="K181" s="30"/>
      <c r="L181" s="30"/>
      <c r="M181" s="30"/>
      <c r="N181" s="30"/>
      <c r="O181" s="31"/>
      <c r="P181" s="43" t="s">
        <v>202</v>
      </c>
      <c r="Q181" s="32"/>
      <c r="R181" s="44" t="s">
        <v>129</v>
      </c>
      <c r="S181" s="33"/>
      <c r="T181" s="72"/>
      <c r="U181" s="55"/>
      <c r="V181" s="86"/>
      <c r="W181" s="221"/>
      <c r="Y181" s="222"/>
      <c r="Z181" s="222"/>
      <c r="AA181" s="225"/>
      <c r="AB181" s="224"/>
      <c r="AC181" s="225"/>
      <c r="AD181" s="224"/>
      <c r="AE181" s="225"/>
      <c r="AF181" s="225"/>
      <c r="AG181" s="225"/>
      <c r="AH181" s="225"/>
      <c r="AI181" s="225">
        <v>120</v>
      </c>
      <c r="AJ181" s="237">
        <f t="shared" si="63"/>
        <v>0</v>
      </c>
      <c r="AL181" s="55"/>
      <c r="AN181" s="221"/>
      <c r="AP181" s="222"/>
      <c r="AQ181" s="225"/>
      <c r="AR181" s="225"/>
      <c r="AS181" s="225"/>
      <c r="AT181" s="225"/>
      <c r="AU181" s="225"/>
      <c r="AV181" s="225"/>
      <c r="AW181" s="225"/>
      <c r="AX181" s="225"/>
      <c r="AY181" s="225"/>
      <c r="AZ181" s="225">
        <v>120</v>
      </c>
      <c r="BA181" s="237">
        <f t="shared" si="64"/>
        <v>0</v>
      </c>
      <c r="BC181" s="55"/>
      <c r="BE181" s="221"/>
      <c r="BG181" s="222"/>
      <c r="BH181" s="225"/>
      <c r="BI181" s="225"/>
      <c r="BJ181" s="225"/>
      <c r="BK181" s="225"/>
      <c r="BL181" s="225"/>
      <c r="BM181" s="225"/>
      <c r="BN181" s="225"/>
      <c r="BO181" s="225"/>
      <c r="BP181" s="225"/>
      <c r="BQ181" s="225">
        <v>120</v>
      </c>
      <c r="BR181" s="237">
        <f t="shared" si="65"/>
        <v>0</v>
      </c>
      <c r="BT181" s="55"/>
    </row>
    <row r="182" spans="2:72" outlineLevel="1" x14ac:dyDescent="0.25">
      <c r="B182" s="20"/>
      <c r="C182" s="20">
        <f>IF(ISERROR(I182+1)=TRUE,I182,IF(I182="","",MAX(C$15:C181)+1))</f>
        <v>112</v>
      </c>
      <c r="D182" s="20">
        <f t="shared" si="59"/>
        <v>1</v>
      </c>
      <c r="E182"/>
      <c r="G182" s="55"/>
      <c r="H182" s="72"/>
      <c r="I182" s="51">
        <f t="shared" si="66"/>
        <v>124</v>
      </c>
      <c r="J182" s="274" t="s">
        <v>232</v>
      </c>
      <c r="K182" s="30"/>
      <c r="L182" s="30"/>
      <c r="M182" s="30"/>
      <c r="N182" s="30"/>
      <c r="O182" s="31"/>
      <c r="P182" s="43" t="s">
        <v>202</v>
      </c>
      <c r="Q182" s="32"/>
      <c r="R182" s="44" t="s">
        <v>129</v>
      </c>
      <c r="S182" s="33"/>
      <c r="T182" s="72"/>
      <c r="U182" s="55"/>
      <c r="V182" s="86"/>
      <c r="W182" s="221"/>
      <c r="Y182" s="222"/>
      <c r="Z182" s="222"/>
      <c r="AA182" s="225"/>
      <c r="AB182" s="224"/>
      <c r="AC182" s="225"/>
      <c r="AD182" s="224"/>
      <c r="AE182" s="225"/>
      <c r="AF182" s="225"/>
      <c r="AG182" s="225"/>
      <c r="AH182" s="225"/>
      <c r="AI182" s="225"/>
      <c r="AJ182" s="237">
        <f t="shared" si="63"/>
        <v>0</v>
      </c>
      <c r="AL182" s="55"/>
      <c r="AN182" s="221"/>
      <c r="AP182" s="222"/>
      <c r="AQ182" s="225"/>
      <c r="AR182" s="225"/>
      <c r="AS182" s="225"/>
      <c r="AT182" s="225"/>
      <c r="AU182" s="225"/>
      <c r="AV182" s="225"/>
      <c r="AW182" s="225"/>
      <c r="AX182" s="225"/>
      <c r="AY182" s="225"/>
      <c r="AZ182" s="225"/>
      <c r="BA182" s="237">
        <f t="shared" si="64"/>
        <v>0</v>
      </c>
      <c r="BC182" s="55"/>
      <c r="BE182" s="221"/>
      <c r="BG182" s="222"/>
      <c r="BH182" s="225"/>
      <c r="BI182" s="225"/>
      <c r="BJ182" s="225"/>
      <c r="BK182" s="225"/>
      <c r="BL182" s="225"/>
      <c r="BM182" s="225"/>
      <c r="BN182" s="225"/>
      <c r="BO182" s="225"/>
      <c r="BP182" s="225"/>
      <c r="BQ182" s="225"/>
      <c r="BR182" s="237">
        <f t="shared" si="65"/>
        <v>0</v>
      </c>
      <c r="BT182" s="55"/>
    </row>
    <row r="183" spans="2:72" outlineLevel="1" x14ac:dyDescent="0.25">
      <c r="B183" s="20"/>
      <c r="C183" s="20">
        <f>IF(ISERROR(I183+1)=TRUE,I183,IF(I183="","",MAX(C$15:C182)+1))</f>
        <v>113</v>
      </c>
      <c r="D183" s="20">
        <f t="shared" si="59"/>
        <v>1</v>
      </c>
      <c r="E183"/>
      <c r="G183" s="55"/>
      <c r="H183" s="72"/>
      <c r="I183" s="51">
        <f t="shared" si="66"/>
        <v>125</v>
      </c>
      <c r="J183" s="274" t="s">
        <v>233</v>
      </c>
      <c r="K183" s="30"/>
      <c r="L183" s="30"/>
      <c r="M183" s="30"/>
      <c r="N183" s="30"/>
      <c r="O183" s="31"/>
      <c r="P183" s="43" t="s">
        <v>202</v>
      </c>
      <c r="Q183" s="32"/>
      <c r="R183" s="44" t="s">
        <v>129</v>
      </c>
      <c r="S183" s="33"/>
      <c r="T183" s="72"/>
      <c r="U183" s="55"/>
      <c r="V183" s="86"/>
      <c r="W183" s="221"/>
      <c r="Y183" s="222"/>
      <c r="Z183" s="222"/>
      <c r="AA183" s="225"/>
      <c r="AB183" s="224"/>
      <c r="AC183" s="225"/>
      <c r="AD183" s="224"/>
      <c r="AE183" s="225"/>
      <c r="AF183" s="225"/>
      <c r="AG183" s="225"/>
      <c r="AH183" s="225"/>
      <c r="AI183" s="225"/>
      <c r="AJ183" s="237">
        <f t="shared" si="63"/>
        <v>0</v>
      </c>
      <c r="AL183" s="55"/>
      <c r="AN183" s="221"/>
      <c r="AP183" s="222"/>
      <c r="AQ183" s="225"/>
      <c r="AR183" s="225"/>
      <c r="AS183" s="225"/>
      <c r="AT183" s="225"/>
      <c r="AU183" s="225"/>
      <c r="AV183" s="225"/>
      <c r="AW183" s="225"/>
      <c r="AX183" s="225"/>
      <c r="AY183" s="225"/>
      <c r="AZ183" s="225"/>
      <c r="BA183" s="237">
        <f t="shared" si="64"/>
        <v>0</v>
      </c>
      <c r="BC183" s="55"/>
      <c r="BE183" s="221"/>
      <c r="BG183" s="222"/>
      <c r="BH183" s="225"/>
      <c r="BI183" s="225"/>
      <c r="BJ183" s="225"/>
      <c r="BK183" s="225"/>
      <c r="BL183" s="225"/>
      <c r="BM183" s="225"/>
      <c r="BN183" s="225"/>
      <c r="BO183" s="225"/>
      <c r="BP183" s="225"/>
      <c r="BQ183" s="225"/>
      <c r="BR183" s="237">
        <f t="shared" si="65"/>
        <v>0</v>
      </c>
      <c r="BT183" s="55"/>
    </row>
    <row r="184" spans="2:72" outlineLevel="1" x14ac:dyDescent="0.25">
      <c r="B184" s="20"/>
      <c r="C184" s="20">
        <f>IF(ISERROR(I184+1)=TRUE,I184,IF(I184="","",MAX(C$15:C183)+1))</f>
        <v>114</v>
      </c>
      <c r="D184" s="20">
        <f t="shared" si="59"/>
        <v>1</v>
      </c>
      <c r="E184"/>
      <c r="G184" s="55"/>
      <c r="H184" s="72"/>
      <c r="I184" s="51">
        <f t="shared" si="66"/>
        <v>126</v>
      </c>
      <c r="J184" s="274" t="s">
        <v>234</v>
      </c>
      <c r="K184" s="45"/>
      <c r="L184" s="45"/>
      <c r="M184" s="45"/>
      <c r="N184" s="45"/>
      <c r="O184" s="46"/>
      <c r="P184" s="47" t="s">
        <v>202</v>
      </c>
      <c r="Q184" s="48"/>
      <c r="R184" s="49" t="s">
        <v>129</v>
      </c>
      <c r="S184" s="50"/>
      <c r="T184" s="72"/>
      <c r="U184" s="55"/>
      <c r="V184" s="86"/>
      <c r="W184" s="221"/>
      <c r="Y184" s="222"/>
      <c r="Z184" s="222"/>
      <c r="AA184" s="225"/>
      <c r="AB184" s="224"/>
      <c r="AC184" s="225"/>
      <c r="AD184" s="224"/>
      <c r="AE184" s="225"/>
      <c r="AF184" s="225"/>
      <c r="AG184" s="225"/>
      <c r="AH184" s="225"/>
      <c r="AI184" s="225"/>
      <c r="AJ184" s="237">
        <f t="shared" si="63"/>
        <v>0</v>
      </c>
      <c r="AL184" s="55"/>
      <c r="AN184" s="221"/>
      <c r="AP184" s="222"/>
      <c r="AQ184" s="225"/>
      <c r="AR184" s="225"/>
      <c r="AS184" s="225"/>
      <c r="AT184" s="225"/>
      <c r="AU184" s="225"/>
      <c r="AV184" s="225"/>
      <c r="AW184" s="225"/>
      <c r="AX184" s="225"/>
      <c r="AY184" s="225"/>
      <c r="AZ184" s="225"/>
      <c r="BA184" s="237">
        <f t="shared" si="64"/>
        <v>0</v>
      </c>
      <c r="BC184" s="55"/>
      <c r="BE184" s="221"/>
      <c r="BG184" s="222"/>
      <c r="BH184" s="225"/>
      <c r="BI184" s="225"/>
      <c r="BJ184" s="225"/>
      <c r="BK184" s="225"/>
      <c r="BL184" s="225"/>
      <c r="BM184" s="225"/>
      <c r="BN184" s="225"/>
      <c r="BO184" s="225"/>
      <c r="BP184" s="225"/>
      <c r="BQ184" s="225"/>
      <c r="BR184" s="237">
        <f t="shared" si="65"/>
        <v>0</v>
      </c>
      <c r="BT184" s="55"/>
    </row>
    <row r="185" spans="2:72" x14ac:dyDescent="0.25">
      <c r="B185" s="20" t="str">
        <f>I173</f>
        <v>3.2 | TARIFAS SERVICIOS DE CEMENTACIÓN - LECHADAS REMEDIACIÓN Y TAPONES DE CEMENTO</v>
      </c>
      <c r="C185" s="20" t="str">
        <f>IF(ISERROR(I185+1)=TRUE,I185,IF(I185="","",MAX(C$15:C184)+1))</f>
        <v/>
      </c>
      <c r="D185" s="20" t="str">
        <f t="shared" si="59"/>
        <v/>
      </c>
      <c r="E185"/>
      <c r="G185" s="55"/>
      <c r="H185" s="72"/>
      <c r="I185" s="21" t="s">
        <v>96</v>
      </c>
      <c r="J185" s="22"/>
      <c r="K185" s="22"/>
      <c r="L185" s="22"/>
      <c r="M185" s="22"/>
      <c r="N185" s="22"/>
      <c r="O185" s="22"/>
      <c r="P185" s="22"/>
      <c r="Q185" s="146"/>
      <c r="R185" s="22"/>
      <c r="S185" s="166"/>
      <c r="T185" s="72"/>
      <c r="U185" s="55"/>
      <c r="V185" s="86"/>
      <c r="W185" s="229" t="str">
        <f>W$34</f>
        <v>Total [US$]</v>
      </c>
      <c r="Y185" s="240">
        <f>SUMPRODUCT(Y$175:Y$184,$Q$175:$Q$184)</f>
        <v>0</v>
      </c>
      <c r="Z185" s="240">
        <f t="shared" ref="Z185:AI185" si="67">SUMPRODUCT(Z$175:Z$184,$Q$175:$Q$184)</f>
        <v>0</v>
      </c>
      <c r="AA185" s="240">
        <f t="shared" si="67"/>
        <v>0</v>
      </c>
      <c r="AB185" s="240">
        <f t="shared" si="67"/>
        <v>0</v>
      </c>
      <c r="AC185" s="240">
        <f t="shared" si="67"/>
        <v>0</v>
      </c>
      <c r="AD185" s="240">
        <f t="shared" si="67"/>
        <v>0</v>
      </c>
      <c r="AE185" s="240">
        <f t="shared" si="67"/>
        <v>0</v>
      </c>
      <c r="AF185" s="240">
        <f t="shared" si="67"/>
        <v>0</v>
      </c>
      <c r="AG185" s="240">
        <f t="shared" si="67"/>
        <v>0</v>
      </c>
      <c r="AH185" s="240">
        <f t="shared" si="67"/>
        <v>0</v>
      </c>
      <c r="AI185" s="240">
        <f t="shared" si="67"/>
        <v>0</v>
      </c>
      <c r="AJ185" s="231">
        <f>SUM(Y185:AI185)</f>
        <v>0</v>
      </c>
      <c r="AL185" s="55"/>
      <c r="AN185" s="229" t="str">
        <f>AN$34</f>
        <v>Total [US$]</v>
      </c>
      <c r="AP185" s="240">
        <f t="shared" ref="AP185:AZ185" si="68">SUMPRODUCT(AP$175:AP$184,$Q$175:$Q$184)</f>
        <v>0</v>
      </c>
      <c r="AQ185" s="240">
        <f t="shared" si="68"/>
        <v>0</v>
      </c>
      <c r="AR185" s="240">
        <f t="shared" si="68"/>
        <v>0</v>
      </c>
      <c r="AS185" s="240">
        <f t="shared" si="68"/>
        <v>0</v>
      </c>
      <c r="AT185" s="240">
        <f t="shared" si="68"/>
        <v>0</v>
      </c>
      <c r="AU185" s="240">
        <f t="shared" si="68"/>
        <v>0</v>
      </c>
      <c r="AV185" s="240">
        <f t="shared" si="68"/>
        <v>0</v>
      </c>
      <c r="AW185" s="240">
        <f t="shared" si="68"/>
        <v>0</v>
      </c>
      <c r="AX185" s="240">
        <f t="shared" si="68"/>
        <v>0</v>
      </c>
      <c r="AY185" s="240">
        <f t="shared" si="68"/>
        <v>0</v>
      </c>
      <c r="AZ185" s="240">
        <f t="shared" si="68"/>
        <v>0</v>
      </c>
      <c r="BA185" s="231">
        <f>SUM(AP185:AZ185)</f>
        <v>0</v>
      </c>
      <c r="BC185" s="55"/>
      <c r="BE185" s="229" t="str">
        <f>BE$34</f>
        <v>Total [US$]</v>
      </c>
      <c r="BG185" s="240">
        <f t="shared" ref="BG185:BQ185" si="69">SUMPRODUCT(BG$175:BG$184,$Q$175:$Q$184)</f>
        <v>0</v>
      </c>
      <c r="BH185" s="240">
        <f t="shared" si="69"/>
        <v>0</v>
      </c>
      <c r="BI185" s="240">
        <f t="shared" si="69"/>
        <v>0</v>
      </c>
      <c r="BJ185" s="240">
        <f t="shared" si="69"/>
        <v>0</v>
      </c>
      <c r="BK185" s="240">
        <f t="shared" si="69"/>
        <v>0</v>
      </c>
      <c r="BL185" s="240">
        <f t="shared" si="69"/>
        <v>0</v>
      </c>
      <c r="BM185" s="240">
        <f t="shared" si="69"/>
        <v>0</v>
      </c>
      <c r="BN185" s="240">
        <f t="shared" si="69"/>
        <v>0</v>
      </c>
      <c r="BO185" s="240">
        <f t="shared" si="69"/>
        <v>0</v>
      </c>
      <c r="BP185" s="240">
        <f t="shared" si="69"/>
        <v>0</v>
      </c>
      <c r="BQ185" s="240">
        <f t="shared" si="69"/>
        <v>0</v>
      </c>
      <c r="BR185" s="231">
        <f>SUM(BG185:BQ185)</f>
        <v>0</v>
      </c>
      <c r="BT185" s="55"/>
    </row>
    <row r="186" spans="2:72" x14ac:dyDescent="0.25">
      <c r="B186" s="20"/>
      <c r="C186" s="20" t="str">
        <f>IF(ISERROR(I186+1)=TRUE,I186,IF(I186="","",MAX(C$15:C185)+1))</f>
        <v/>
      </c>
      <c r="D186" s="20" t="str">
        <f t="shared" si="59"/>
        <v/>
      </c>
      <c r="E186"/>
      <c r="G186" s="55"/>
      <c r="H186" s="72"/>
      <c r="I186" s="13" t="s">
        <v>96</v>
      </c>
      <c r="T186" s="72"/>
      <c r="U186" s="55"/>
      <c r="V186" s="86"/>
      <c r="AL186" s="55"/>
      <c r="BC186" s="55"/>
      <c r="BT186" s="55"/>
    </row>
    <row r="187" spans="2:72" x14ac:dyDescent="0.25">
      <c r="B187" s="20"/>
      <c r="C187" s="20" t="str">
        <f>IF(ISERROR(I187+1)=TRUE,I187,IF(I187="","",MAX(C$15:C186)+1))</f>
        <v>3.3 | TARIFAS SERVICIOS DE CEMENTACIÓN - COLCHONES</v>
      </c>
      <c r="D187" s="20" t="str">
        <f t="shared" si="59"/>
        <v/>
      </c>
      <c r="E187"/>
      <c r="G187" s="55"/>
      <c r="H187" s="72"/>
      <c r="I187" s="56" t="s">
        <v>235</v>
      </c>
      <c r="J187" s="56"/>
      <c r="K187" s="56"/>
      <c r="L187" s="56"/>
      <c r="M187" s="56"/>
      <c r="N187" s="56"/>
      <c r="O187" s="56"/>
      <c r="P187" s="56"/>
      <c r="Q187" s="151"/>
      <c r="R187" s="56"/>
      <c r="S187" s="151"/>
      <c r="T187" s="72"/>
      <c r="U187" s="55"/>
      <c r="V187" s="86"/>
      <c r="W187" s="56" t="str">
        <f>W$3</f>
        <v>POZO | WOOLIS 1 EXP | CANTIDADES Y MONTOS</v>
      </c>
      <c r="X187" s="56"/>
      <c r="Y187" s="56"/>
      <c r="Z187" s="56"/>
      <c r="AA187" s="244"/>
      <c r="AB187" s="56"/>
      <c r="AC187" s="244"/>
      <c r="AD187" s="56"/>
      <c r="AE187" s="56"/>
      <c r="AF187" s="56"/>
      <c r="AG187" s="56"/>
      <c r="AH187" s="56"/>
      <c r="AI187" s="56"/>
      <c r="AJ187" s="56"/>
      <c r="AL187" s="55"/>
      <c r="AN187" s="56" t="str">
        <f>AN$3</f>
        <v>POZO | WOOLIS 2 EXP | CANTIDADES Y MONTOS</v>
      </c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C187" s="55"/>
      <c r="BE187" s="56" t="str">
        <f>BE$3</f>
        <v>POZO | TOJOL 1 EXP | CANTIDADES Y MONTOS</v>
      </c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T187" s="55"/>
    </row>
    <row r="188" spans="2:72" ht="21" customHeight="1" x14ac:dyDescent="0.25">
      <c r="B188" s="20"/>
      <c r="C188" s="20" t="str">
        <f>IF(ISERROR(I188+1)=TRUE,I188,IF(I188="","",MAX(C$15:C187)+1))</f>
        <v/>
      </c>
      <c r="D188" s="20" t="str">
        <f t="shared" si="59"/>
        <v/>
      </c>
      <c r="E188"/>
      <c r="G188" s="55"/>
      <c r="H188" s="72"/>
      <c r="I188" s="13" t="s">
        <v>96</v>
      </c>
      <c r="T188" s="72"/>
      <c r="U188" s="55"/>
      <c r="V188" s="86"/>
      <c r="AL188" s="55"/>
      <c r="BC188" s="55"/>
      <c r="BT188" s="55"/>
    </row>
    <row r="189" spans="2:72" outlineLevel="1" x14ac:dyDescent="0.25">
      <c r="B189" s="20"/>
      <c r="C189" s="20">
        <f>IF(ISERROR(I189+1)=TRUE,I189,IF(I189="","",MAX(C$15:C188)+1))</f>
        <v>115</v>
      </c>
      <c r="D189" s="20">
        <f t="shared" si="59"/>
        <v>1</v>
      </c>
      <c r="E189"/>
      <c r="G189" s="55"/>
      <c r="H189" s="72"/>
      <c r="I189" s="51">
        <f>+I184+1</f>
        <v>127</v>
      </c>
      <c r="J189" s="278" t="s">
        <v>236</v>
      </c>
      <c r="K189" s="39"/>
      <c r="L189" s="39"/>
      <c r="M189" s="39"/>
      <c r="N189" s="39"/>
      <c r="O189" s="40"/>
      <c r="P189" s="41" t="s">
        <v>202</v>
      </c>
      <c r="Q189" s="32"/>
      <c r="R189" s="42" t="s">
        <v>129</v>
      </c>
      <c r="S189" s="33"/>
      <c r="T189" s="72"/>
      <c r="U189" s="55"/>
      <c r="V189" s="86"/>
      <c r="W189" s="221"/>
      <c r="Y189" s="222"/>
      <c r="Z189" s="222"/>
      <c r="AA189" s="225"/>
      <c r="AB189" s="224"/>
      <c r="AC189" s="225"/>
      <c r="AD189" s="224"/>
      <c r="AE189" s="225"/>
      <c r="AF189" s="225"/>
      <c r="AG189" s="225"/>
      <c r="AH189" s="225"/>
      <c r="AI189" s="225"/>
      <c r="AJ189" s="237">
        <f t="shared" ref="AJ189:AJ195" si="70">SUM(Y189:AI189)*$Q189</f>
        <v>0</v>
      </c>
      <c r="AL189" s="55"/>
      <c r="AN189" s="221"/>
      <c r="AP189" s="222"/>
      <c r="AQ189" s="222"/>
      <c r="AR189" s="225"/>
      <c r="AS189" s="224"/>
      <c r="AT189" s="225"/>
      <c r="AU189" s="224"/>
      <c r="AV189" s="225"/>
      <c r="AW189" s="225"/>
      <c r="AX189" s="225"/>
      <c r="AY189" s="225"/>
      <c r="AZ189" s="225"/>
      <c r="BA189" s="237">
        <f t="shared" ref="BA189:BA195" si="71">SUM(AP189:AZ189)*$Q189</f>
        <v>0</v>
      </c>
      <c r="BC189" s="55"/>
      <c r="BE189" s="221"/>
      <c r="BG189" s="222"/>
      <c r="BH189" s="225"/>
      <c r="BI189" s="224"/>
      <c r="BJ189" s="225"/>
      <c r="BK189" s="224"/>
      <c r="BL189" s="225"/>
      <c r="BM189" s="225"/>
      <c r="BN189" s="225"/>
      <c r="BO189" s="225"/>
      <c r="BP189" s="225"/>
      <c r="BQ189" s="225"/>
      <c r="BR189" s="237">
        <f t="shared" ref="BR189:BR195" si="72">SUM(BG189:BQ189)*$Q189</f>
        <v>0</v>
      </c>
      <c r="BT189" s="55"/>
    </row>
    <row r="190" spans="2:72" outlineLevel="1" x14ac:dyDescent="0.25">
      <c r="B190" s="20"/>
      <c r="C190" s="20">
        <f>IF(ISERROR(I190+1)=TRUE,I190,IF(I190="","",MAX(C$15:C189)+1))</f>
        <v>116</v>
      </c>
      <c r="D190" s="20">
        <f t="shared" si="59"/>
        <v>1</v>
      </c>
      <c r="E190"/>
      <c r="G190" s="55"/>
      <c r="H190" s="72"/>
      <c r="I190" s="51">
        <f t="shared" ref="I190:I195" si="73">+I189+1</f>
        <v>128</v>
      </c>
      <c r="J190" s="278" t="s">
        <v>237</v>
      </c>
      <c r="K190" s="30"/>
      <c r="L190" s="30"/>
      <c r="M190" s="30"/>
      <c r="N190" s="30"/>
      <c r="O190" s="31"/>
      <c r="P190" s="43" t="s">
        <v>202</v>
      </c>
      <c r="Q190" s="32"/>
      <c r="R190" s="44" t="s">
        <v>129</v>
      </c>
      <c r="S190" s="33"/>
      <c r="T190" s="72"/>
      <c r="U190" s="55"/>
      <c r="V190" s="86"/>
      <c r="W190" s="221"/>
      <c r="Y190" s="222"/>
      <c r="Z190" s="222"/>
      <c r="AA190" s="225"/>
      <c r="AB190" s="224"/>
      <c r="AC190" s="225"/>
      <c r="AD190" s="224"/>
      <c r="AE190" s="225"/>
      <c r="AF190" s="225"/>
      <c r="AG190" s="225"/>
      <c r="AH190" s="225"/>
      <c r="AI190" s="225"/>
      <c r="AJ190" s="237">
        <f t="shared" si="70"/>
        <v>0</v>
      </c>
      <c r="AL190" s="55"/>
      <c r="AN190" s="221"/>
      <c r="AP190" s="222"/>
      <c r="AQ190" s="222"/>
      <c r="AR190" s="225"/>
      <c r="AS190" s="224"/>
      <c r="AT190" s="225"/>
      <c r="AU190" s="224"/>
      <c r="AV190" s="225"/>
      <c r="AW190" s="225"/>
      <c r="AX190" s="225"/>
      <c r="AY190" s="225"/>
      <c r="AZ190" s="225"/>
      <c r="BA190" s="237">
        <f t="shared" si="71"/>
        <v>0</v>
      </c>
      <c r="BC190" s="55"/>
      <c r="BE190" s="221"/>
      <c r="BG190" s="222"/>
      <c r="BH190" s="225"/>
      <c r="BI190" s="224"/>
      <c r="BJ190" s="225"/>
      <c r="BK190" s="224"/>
      <c r="BL190" s="225"/>
      <c r="BM190" s="225"/>
      <c r="BN190" s="225"/>
      <c r="BO190" s="225"/>
      <c r="BP190" s="225"/>
      <c r="BQ190" s="225"/>
      <c r="BR190" s="237">
        <f t="shared" si="72"/>
        <v>0</v>
      </c>
      <c r="BT190" s="55"/>
    </row>
    <row r="191" spans="2:72" outlineLevel="1" x14ac:dyDescent="0.25">
      <c r="B191" s="20"/>
      <c r="C191" s="20">
        <f>IF(ISERROR(I191+1)=TRUE,I191,IF(I191="","",MAX(C$15:C190)+1))</f>
        <v>117</v>
      </c>
      <c r="D191" s="20">
        <f t="shared" si="59"/>
        <v>1</v>
      </c>
      <c r="E191"/>
      <c r="G191" s="55"/>
      <c r="H191" s="72"/>
      <c r="I191" s="51">
        <f t="shared" si="73"/>
        <v>129</v>
      </c>
      <c r="J191" s="278" t="s">
        <v>238</v>
      </c>
      <c r="K191" s="30"/>
      <c r="L191" s="30"/>
      <c r="M191" s="30"/>
      <c r="N191" s="30"/>
      <c r="O191" s="31"/>
      <c r="P191" s="43" t="s">
        <v>202</v>
      </c>
      <c r="Q191" s="32"/>
      <c r="R191" s="44" t="s">
        <v>129</v>
      </c>
      <c r="S191" s="33"/>
      <c r="T191" s="72"/>
      <c r="U191" s="55"/>
      <c r="V191" s="86"/>
      <c r="W191" s="221"/>
      <c r="Y191" s="222"/>
      <c r="Z191" s="222"/>
      <c r="AA191" s="225"/>
      <c r="AB191" s="224"/>
      <c r="AC191" s="224">
        <v>50</v>
      </c>
      <c r="AD191" s="224"/>
      <c r="AE191" s="225">
        <v>50</v>
      </c>
      <c r="AF191" s="225"/>
      <c r="AG191" s="225"/>
      <c r="AH191" s="225"/>
      <c r="AI191" s="225">
        <v>120</v>
      </c>
      <c r="AJ191" s="237">
        <f t="shared" si="70"/>
        <v>0</v>
      </c>
      <c r="AL191" s="55"/>
      <c r="AN191" s="221"/>
      <c r="AP191" s="222"/>
      <c r="AQ191" s="222"/>
      <c r="AR191" s="225"/>
      <c r="AS191" s="224"/>
      <c r="AT191" s="224">
        <v>50</v>
      </c>
      <c r="AU191" s="224"/>
      <c r="AV191" s="225">
        <v>50</v>
      </c>
      <c r="AW191" s="225"/>
      <c r="AX191" s="225"/>
      <c r="AY191" s="225"/>
      <c r="AZ191" s="225">
        <v>120</v>
      </c>
      <c r="BA191" s="237">
        <f t="shared" si="71"/>
        <v>0</v>
      </c>
      <c r="BC191" s="55"/>
      <c r="BE191" s="221"/>
      <c r="BG191" s="222"/>
      <c r="BH191" s="225"/>
      <c r="BI191" s="224"/>
      <c r="BJ191" s="224"/>
      <c r="BK191" s="224">
        <v>50</v>
      </c>
      <c r="BL191" s="225"/>
      <c r="BM191" s="225">
        <v>50</v>
      </c>
      <c r="BN191" s="225"/>
      <c r="BO191" s="225"/>
      <c r="BP191" s="225"/>
      <c r="BQ191" s="225">
        <v>120</v>
      </c>
      <c r="BR191" s="237">
        <f t="shared" si="72"/>
        <v>0</v>
      </c>
      <c r="BT191" s="55"/>
    </row>
    <row r="192" spans="2:72" outlineLevel="1" x14ac:dyDescent="0.25">
      <c r="B192" s="20"/>
      <c r="C192" s="20">
        <f>IF(ISERROR(I192+1)=TRUE,I192,IF(I192="","",MAX(C$15:C191)+1))</f>
        <v>118</v>
      </c>
      <c r="D192" s="20">
        <f t="shared" si="59"/>
        <v>1</v>
      </c>
      <c r="E192"/>
      <c r="G192" s="55"/>
      <c r="H192" s="72"/>
      <c r="I192" s="51">
        <f t="shared" si="73"/>
        <v>130</v>
      </c>
      <c r="J192" s="278" t="s">
        <v>239</v>
      </c>
      <c r="K192" s="30"/>
      <c r="L192" s="30"/>
      <c r="M192" s="30"/>
      <c r="N192" s="30"/>
      <c r="O192" s="31"/>
      <c r="P192" s="43" t="s">
        <v>202</v>
      </c>
      <c r="Q192" s="32"/>
      <c r="R192" s="44" t="s">
        <v>129</v>
      </c>
      <c r="S192" s="33"/>
      <c r="T192" s="72"/>
      <c r="U192" s="55"/>
      <c r="V192" s="86"/>
      <c r="W192" s="221"/>
      <c r="Y192" s="222"/>
      <c r="Z192" s="222"/>
      <c r="AA192" s="225">
        <v>70</v>
      </c>
      <c r="AB192" s="224"/>
      <c r="AC192" s="224">
        <v>100</v>
      </c>
      <c r="AD192" s="224"/>
      <c r="AE192" s="225"/>
      <c r="AF192" s="225"/>
      <c r="AG192" s="225"/>
      <c r="AH192" s="225"/>
      <c r="AI192" s="225"/>
      <c r="AJ192" s="237">
        <f t="shared" si="70"/>
        <v>0</v>
      </c>
      <c r="AL192" s="55"/>
      <c r="AN192" s="221"/>
      <c r="AP192" s="222"/>
      <c r="AQ192" s="222"/>
      <c r="AR192" s="225">
        <v>70</v>
      </c>
      <c r="AS192" s="224"/>
      <c r="AT192" s="224">
        <v>100</v>
      </c>
      <c r="AU192" s="224"/>
      <c r="AV192" s="225"/>
      <c r="AW192" s="225"/>
      <c r="AX192" s="225"/>
      <c r="AY192" s="225"/>
      <c r="AZ192" s="225"/>
      <c r="BA192" s="237">
        <f t="shared" si="71"/>
        <v>0</v>
      </c>
      <c r="BC192" s="55"/>
      <c r="BE192" s="221"/>
      <c r="BG192" s="222"/>
      <c r="BH192" s="225"/>
      <c r="BI192" s="224">
        <v>70</v>
      </c>
      <c r="BJ192" s="224"/>
      <c r="BK192" s="224">
        <v>100</v>
      </c>
      <c r="BL192" s="225"/>
      <c r="BM192" s="225"/>
      <c r="BN192" s="225"/>
      <c r="BO192" s="225"/>
      <c r="BP192" s="225"/>
      <c r="BQ192" s="225"/>
      <c r="BR192" s="237">
        <f t="shared" si="72"/>
        <v>0</v>
      </c>
      <c r="BT192" s="55"/>
    </row>
    <row r="193" spans="2:72" outlineLevel="1" x14ac:dyDescent="0.25">
      <c r="B193" s="20"/>
      <c r="C193" s="20">
        <f>IF(ISERROR(I193+1)=TRUE,I193,IF(I193="","",MAX(C$15:C192)+1))</f>
        <v>119</v>
      </c>
      <c r="D193" s="20">
        <f t="shared" si="59"/>
        <v>1</v>
      </c>
      <c r="E193"/>
      <c r="G193" s="55"/>
      <c r="H193" s="72"/>
      <c r="I193" s="51">
        <f t="shared" si="73"/>
        <v>131</v>
      </c>
      <c r="J193" s="278" t="s">
        <v>240</v>
      </c>
      <c r="K193" s="30"/>
      <c r="L193" s="30"/>
      <c r="M193" s="30"/>
      <c r="N193" s="30"/>
      <c r="O193" s="31"/>
      <c r="P193" s="43" t="s">
        <v>202</v>
      </c>
      <c r="Q193" s="32"/>
      <c r="R193" s="44" t="s">
        <v>129</v>
      </c>
      <c r="S193" s="33"/>
      <c r="T193" s="72"/>
      <c r="U193" s="55"/>
      <c r="V193" s="86"/>
      <c r="W193" s="221"/>
      <c r="Y193" s="222"/>
      <c r="Z193" s="222"/>
      <c r="AA193" s="225"/>
      <c r="AB193" s="224"/>
      <c r="AC193" s="225"/>
      <c r="AD193" s="224"/>
      <c r="AE193" s="225">
        <v>50</v>
      </c>
      <c r="AF193" s="225"/>
      <c r="AG193" s="225"/>
      <c r="AH193" s="225"/>
      <c r="AI193" s="225"/>
      <c r="AJ193" s="237">
        <f t="shared" si="70"/>
        <v>0</v>
      </c>
      <c r="AL193" s="55"/>
      <c r="AN193" s="221"/>
      <c r="AP193" s="222"/>
      <c r="AQ193" s="222"/>
      <c r="AR193" s="225"/>
      <c r="AS193" s="224"/>
      <c r="AT193" s="225"/>
      <c r="AU193" s="224"/>
      <c r="AV193" s="225">
        <v>50</v>
      </c>
      <c r="AW193" s="225"/>
      <c r="AX193" s="225"/>
      <c r="AY193" s="225"/>
      <c r="AZ193" s="225"/>
      <c r="BA193" s="237">
        <f t="shared" si="71"/>
        <v>0</v>
      </c>
      <c r="BC193" s="55"/>
      <c r="BE193" s="221"/>
      <c r="BG193" s="222"/>
      <c r="BH193" s="225"/>
      <c r="BI193" s="224"/>
      <c r="BJ193" s="225"/>
      <c r="BK193" s="224"/>
      <c r="BL193" s="225"/>
      <c r="BM193" s="225">
        <v>50</v>
      </c>
      <c r="BN193" s="225"/>
      <c r="BO193" s="225"/>
      <c r="BP193" s="225"/>
      <c r="BQ193" s="225"/>
      <c r="BR193" s="237">
        <f t="shared" si="72"/>
        <v>0</v>
      </c>
      <c r="BT193" s="55"/>
    </row>
    <row r="194" spans="2:72" outlineLevel="1" x14ac:dyDescent="0.25">
      <c r="B194" s="20"/>
      <c r="C194" s="20">
        <f>IF(ISERROR(I194+1)=TRUE,I194,IF(I194="","",MAX(C$15:C193)+1))</f>
        <v>120</v>
      </c>
      <c r="D194" s="20">
        <f t="shared" si="59"/>
        <v>1</v>
      </c>
      <c r="E194"/>
      <c r="G194" s="55"/>
      <c r="H194" s="72"/>
      <c r="I194" s="51">
        <f t="shared" si="73"/>
        <v>132</v>
      </c>
      <c r="J194" s="278" t="s">
        <v>241</v>
      </c>
      <c r="K194" s="30"/>
      <c r="L194" s="30"/>
      <c r="M194" s="30"/>
      <c r="N194" s="30"/>
      <c r="O194" s="31"/>
      <c r="P194" s="43" t="s">
        <v>202</v>
      </c>
      <c r="Q194" s="32"/>
      <c r="R194" s="44" t="s">
        <v>129</v>
      </c>
      <c r="S194" s="33"/>
      <c r="T194" s="72"/>
      <c r="U194" s="55"/>
      <c r="V194" s="86"/>
      <c r="W194" s="221"/>
      <c r="Y194" s="222"/>
      <c r="Z194" s="222"/>
      <c r="AA194" s="225"/>
      <c r="AB194" s="224"/>
      <c r="AC194" s="225"/>
      <c r="AD194" s="224"/>
      <c r="AE194" s="225"/>
      <c r="AF194" s="225"/>
      <c r="AG194" s="225"/>
      <c r="AH194" s="225">
        <v>30</v>
      </c>
      <c r="AI194" s="225"/>
      <c r="AJ194" s="237">
        <f t="shared" si="70"/>
        <v>0</v>
      </c>
      <c r="AL194" s="55"/>
      <c r="AN194" s="221"/>
      <c r="AP194" s="222"/>
      <c r="AQ194" s="222"/>
      <c r="AR194" s="225"/>
      <c r="AS194" s="224"/>
      <c r="AT194" s="225"/>
      <c r="AU194" s="224"/>
      <c r="AV194" s="225"/>
      <c r="AW194" s="225"/>
      <c r="AX194" s="225"/>
      <c r="AY194" s="225">
        <v>30</v>
      </c>
      <c r="AZ194" s="225"/>
      <c r="BA194" s="237">
        <f t="shared" si="71"/>
        <v>0</v>
      </c>
      <c r="BC194" s="55"/>
      <c r="BE194" s="221"/>
      <c r="BG194" s="222"/>
      <c r="BH194" s="225"/>
      <c r="BI194" s="224"/>
      <c r="BJ194" s="225"/>
      <c r="BK194" s="224"/>
      <c r="BL194" s="225"/>
      <c r="BM194" s="225"/>
      <c r="BN194" s="225"/>
      <c r="BO194" s="225"/>
      <c r="BP194" s="225">
        <v>30</v>
      </c>
      <c r="BQ194" s="225"/>
      <c r="BR194" s="237">
        <f t="shared" si="72"/>
        <v>0</v>
      </c>
      <c r="BT194" s="55"/>
    </row>
    <row r="195" spans="2:72" outlineLevel="1" x14ac:dyDescent="0.25">
      <c r="B195" s="20"/>
      <c r="C195" s="20">
        <f>IF(ISERROR(I195+1)=TRUE,I195,IF(I195="","",MAX(C$15:C194)+1))</f>
        <v>121</v>
      </c>
      <c r="D195" s="20">
        <f t="shared" si="59"/>
        <v>1</v>
      </c>
      <c r="E195"/>
      <c r="G195" s="55"/>
      <c r="H195" s="72"/>
      <c r="I195" s="51">
        <f t="shared" si="73"/>
        <v>133</v>
      </c>
      <c r="J195" s="278" t="s">
        <v>242</v>
      </c>
      <c r="K195" s="45"/>
      <c r="L195" s="45"/>
      <c r="M195" s="45"/>
      <c r="N195" s="45"/>
      <c r="O195" s="46"/>
      <c r="P195" s="47" t="s">
        <v>202</v>
      </c>
      <c r="Q195" s="48"/>
      <c r="R195" s="49" t="s">
        <v>129</v>
      </c>
      <c r="S195" s="50"/>
      <c r="T195" s="72"/>
      <c r="U195" s="55"/>
      <c r="V195" s="86"/>
      <c r="W195" s="221"/>
      <c r="Y195" s="222"/>
      <c r="Z195" s="222"/>
      <c r="AA195" s="225"/>
      <c r="AB195" s="224"/>
      <c r="AC195" s="225"/>
      <c r="AD195" s="224"/>
      <c r="AE195" s="225"/>
      <c r="AF195" s="225"/>
      <c r="AG195" s="225"/>
      <c r="AH195" s="225"/>
      <c r="AI195" s="225">
        <v>50</v>
      </c>
      <c r="AJ195" s="237">
        <f t="shared" si="70"/>
        <v>0</v>
      </c>
      <c r="AL195" s="55"/>
      <c r="AN195" s="221"/>
      <c r="AP195" s="222"/>
      <c r="AQ195" s="222"/>
      <c r="AR195" s="225"/>
      <c r="AS195" s="224"/>
      <c r="AT195" s="225"/>
      <c r="AU195" s="224"/>
      <c r="AV195" s="225"/>
      <c r="AW195" s="225"/>
      <c r="AX195" s="225"/>
      <c r="AY195" s="225"/>
      <c r="AZ195" s="225">
        <v>50</v>
      </c>
      <c r="BA195" s="237">
        <f t="shared" si="71"/>
        <v>0</v>
      </c>
      <c r="BC195" s="55"/>
      <c r="BE195" s="221"/>
      <c r="BG195" s="222"/>
      <c r="BH195" s="225"/>
      <c r="BI195" s="224"/>
      <c r="BJ195" s="225"/>
      <c r="BK195" s="224"/>
      <c r="BL195" s="225"/>
      <c r="BM195" s="225"/>
      <c r="BN195" s="225"/>
      <c r="BO195" s="225"/>
      <c r="BP195" s="225"/>
      <c r="BQ195" s="225">
        <v>50</v>
      </c>
      <c r="BR195" s="237">
        <f t="shared" si="72"/>
        <v>0</v>
      </c>
      <c r="BT195" s="55"/>
    </row>
    <row r="196" spans="2:72" x14ac:dyDescent="0.25">
      <c r="B196" s="20" t="str">
        <f>I187</f>
        <v>3.3 | TARIFAS SERVICIOS DE CEMENTACIÓN - COLCHONES</v>
      </c>
      <c r="C196" s="20" t="str">
        <f>IF(ISERROR(I196+1)=TRUE,I196,IF(I196="","",MAX(C$15:C195)+1))</f>
        <v/>
      </c>
      <c r="D196" s="20" t="str">
        <f t="shared" si="59"/>
        <v/>
      </c>
      <c r="E196"/>
      <c r="G196" s="55"/>
      <c r="H196" s="72"/>
      <c r="I196" s="35" t="s">
        <v>96</v>
      </c>
      <c r="J196" s="22"/>
      <c r="K196" s="22"/>
      <c r="L196" s="22"/>
      <c r="M196" s="22"/>
      <c r="N196" s="22"/>
      <c r="O196" s="22"/>
      <c r="P196" s="22"/>
      <c r="Q196" s="146"/>
      <c r="R196" s="22"/>
      <c r="S196" s="166"/>
      <c r="T196" s="72"/>
      <c r="U196" s="55"/>
      <c r="V196" s="86"/>
      <c r="W196" s="229" t="str">
        <f>W$34</f>
        <v>Total [US$]</v>
      </c>
      <c r="Y196" s="240">
        <f>SUMPRODUCT(Y$189:Y$195,$Q$189:$Q$195)</f>
        <v>0</v>
      </c>
      <c r="Z196" s="240">
        <f t="shared" ref="Z196:AI196" si="74">SUMPRODUCT(Z$189:Z$195,$Q$189:$Q$195)</f>
        <v>0</v>
      </c>
      <c r="AA196" s="240">
        <f t="shared" si="74"/>
        <v>0</v>
      </c>
      <c r="AB196" s="240">
        <f t="shared" si="74"/>
        <v>0</v>
      </c>
      <c r="AC196" s="240">
        <f t="shared" si="74"/>
        <v>0</v>
      </c>
      <c r="AD196" s="240">
        <f t="shared" si="74"/>
        <v>0</v>
      </c>
      <c r="AE196" s="240">
        <f t="shared" si="74"/>
        <v>0</v>
      </c>
      <c r="AF196" s="240">
        <f t="shared" si="74"/>
        <v>0</v>
      </c>
      <c r="AG196" s="240">
        <f t="shared" si="74"/>
        <v>0</v>
      </c>
      <c r="AH196" s="240">
        <f t="shared" si="74"/>
        <v>0</v>
      </c>
      <c r="AI196" s="240">
        <f t="shared" si="74"/>
        <v>0</v>
      </c>
      <c r="AJ196" s="231">
        <f>SUM(Y196:AI196)</f>
        <v>0</v>
      </c>
      <c r="AL196" s="55"/>
      <c r="AN196" s="229" t="str">
        <f>AN$34</f>
        <v>Total [US$]</v>
      </c>
      <c r="AP196" s="240">
        <f t="shared" ref="AP196:AZ196" si="75">SUMPRODUCT(AP$189:AP$195,$Q$189:$Q$195)</f>
        <v>0</v>
      </c>
      <c r="AQ196" s="240">
        <f t="shared" si="75"/>
        <v>0</v>
      </c>
      <c r="AR196" s="240">
        <f t="shared" si="75"/>
        <v>0</v>
      </c>
      <c r="AS196" s="240">
        <f t="shared" si="75"/>
        <v>0</v>
      </c>
      <c r="AT196" s="240">
        <f t="shared" si="75"/>
        <v>0</v>
      </c>
      <c r="AU196" s="240">
        <f t="shared" si="75"/>
        <v>0</v>
      </c>
      <c r="AV196" s="240">
        <f t="shared" si="75"/>
        <v>0</v>
      </c>
      <c r="AW196" s="240">
        <f t="shared" si="75"/>
        <v>0</v>
      </c>
      <c r="AX196" s="240">
        <f t="shared" si="75"/>
        <v>0</v>
      </c>
      <c r="AY196" s="240">
        <f t="shared" si="75"/>
        <v>0</v>
      </c>
      <c r="AZ196" s="240">
        <f t="shared" si="75"/>
        <v>0</v>
      </c>
      <c r="BA196" s="231">
        <f>SUM(AP196:AZ196)</f>
        <v>0</v>
      </c>
      <c r="BC196" s="55"/>
      <c r="BE196" s="229" t="str">
        <f>BE$34</f>
        <v>Total [US$]</v>
      </c>
      <c r="BG196" s="240">
        <f t="shared" ref="BG196:BQ196" si="76">SUMPRODUCT(BG$189:BG$195,$Q$189:$Q$195)</f>
        <v>0</v>
      </c>
      <c r="BH196" s="240">
        <f t="shared" si="76"/>
        <v>0</v>
      </c>
      <c r="BI196" s="240">
        <f t="shared" si="76"/>
        <v>0</v>
      </c>
      <c r="BJ196" s="240">
        <f t="shared" si="76"/>
        <v>0</v>
      </c>
      <c r="BK196" s="240">
        <f t="shared" si="76"/>
        <v>0</v>
      </c>
      <c r="BL196" s="240">
        <f t="shared" si="76"/>
        <v>0</v>
      </c>
      <c r="BM196" s="240">
        <f t="shared" si="76"/>
        <v>0</v>
      </c>
      <c r="BN196" s="240">
        <f t="shared" si="76"/>
        <v>0</v>
      </c>
      <c r="BO196" s="240">
        <f t="shared" si="76"/>
        <v>0</v>
      </c>
      <c r="BP196" s="240">
        <f t="shared" si="76"/>
        <v>0</v>
      </c>
      <c r="BQ196" s="240">
        <f t="shared" si="76"/>
        <v>0</v>
      </c>
      <c r="BR196" s="231">
        <f>SUM(BG196:BQ196)</f>
        <v>0</v>
      </c>
      <c r="BT196" s="55"/>
    </row>
    <row r="197" spans="2:72" x14ac:dyDescent="0.25">
      <c r="B197" s="20"/>
      <c r="C197" s="20" t="str">
        <f>IF(ISERROR(I197+1)=TRUE,I197,IF(I197="","",MAX(C$15:C196)+1))</f>
        <v/>
      </c>
      <c r="D197" s="20" t="str">
        <f t="shared" si="59"/>
        <v/>
      </c>
      <c r="E197"/>
      <c r="G197" s="55"/>
      <c r="H197" s="72"/>
      <c r="I197" s="13" t="s">
        <v>96</v>
      </c>
      <c r="T197" s="72"/>
      <c r="U197" s="55"/>
      <c r="V197" s="86"/>
      <c r="AL197" s="55"/>
      <c r="BC197" s="55"/>
      <c r="BT197" s="55"/>
    </row>
    <row r="198" spans="2:72" x14ac:dyDescent="0.25">
      <c r="B198" s="20"/>
      <c r="C198" s="20" t="str">
        <f>IF(ISERROR(I198+1)=TRUE,I198,IF(I198="","",MAX(C$15:C197)+1))</f>
        <v>3.4 | TARIFAS SERVICIOS DE CEMENTACIÓN - SERVICIOS(*1)</v>
      </c>
      <c r="D198" s="20" t="str">
        <f t="shared" si="59"/>
        <v/>
      </c>
      <c r="E198"/>
      <c r="G198" s="55"/>
      <c r="H198" s="72"/>
      <c r="I198" s="56" t="s">
        <v>243</v>
      </c>
      <c r="J198" s="56"/>
      <c r="K198" s="56"/>
      <c r="L198" s="56"/>
      <c r="M198" s="56"/>
      <c r="N198" s="56"/>
      <c r="O198" s="56"/>
      <c r="P198" s="56"/>
      <c r="Q198" s="151"/>
      <c r="R198" s="56"/>
      <c r="S198" s="151"/>
      <c r="T198" s="72"/>
      <c r="U198" s="55"/>
      <c r="V198" s="86"/>
      <c r="W198" s="56" t="str">
        <f>W$3</f>
        <v>POZO | WOOLIS 1 EXP | CANTIDADES Y MONTOS</v>
      </c>
      <c r="X198" s="56"/>
      <c r="Y198" s="56"/>
      <c r="Z198" s="56"/>
      <c r="AA198" s="244"/>
      <c r="AB198" s="56"/>
      <c r="AC198" s="244"/>
      <c r="AD198" s="56"/>
      <c r="AE198" s="56"/>
      <c r="AF198" s="56"/>
      <c r="AG198" s="56"/>
      <c r="AH198" s="56"/>
      <c r="AI198" s="56"/>
      <c r="AJ198" s="56"/>
      <c r="AL198" s="55"/>
      <c r="AN198" s="56" t="str">
        <f>AN$3</f>
        <v>POZO | WOOLIS 2 EXP | CANTIDADES Y MONTOS</v>
      </c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C198" s="55"/>
      <c r="BE198" s="56" t="str">
        <f>BE$3</f>
        <v>POZO | TOJOL 1 EXP | CANTIDADES Y MONTOS</v>
      </c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T198" s="55"/>
    </row>
    <row r="199" spans="2:72" x14ac:dyDescent="0.25">
      <c r="B199" s="20"/>
      <c r="C199" s="20" t="str">
        <f>IF(ISERROR(I199+1)=TRUE,I199,IF(I199="","",MAX(C$15:C198)+1))</f>
        <v/>
      </c>
      <c r="D199" s="20" t="str">
        <f t="shared" si="59"/>
        <v/>
      </c>
      <c r="E199"/>
      <c r="G199" s="55"/>
      <c r="H199" s="72"/>
      <c r="I199" s="13" t="s">
        <v>96</v>
      </c>
      <c r="T199" s="72"/>
      <c r="U199" s="55"/>
      <c r="V199" s="86"/>
      <c r="AL199" s="55"/>
      <c r="BC199" s="55"/>
      <c r="BT199" s="55"/>
    </row>
    <row r="200" spans="2:72" ht="15" customHeight="1" outlineLevel="1" x14ac:dyDescent="0.25">
      <c r="B200" s="20"/>
      <c r="C200" s="20">
        <f>IF(ISERROR(I200+1)=TRUE,I200,IF(I200="","",MAX(C$15:C199)+1))</f>
        <v>122</v>
      </c>
      <c r="D200" s="20">
        <f t="shared" si="59"/>
        <v>1</v>
      </c>
      <c r="E200"/>
      <c r="G200" s="55"/>
      <c r="H200" s="72"/>
      <c r="I200" s="51">
        <f>+I195+1</f>
        <v>134</v>
      </c>
      <c r="J200" s="278" t="s">
        <v>244</v>
      </c>
      <c r="K200" s="39"/>
      <c r="L200" s="39"/>
      <c r="M200" s="39"/>
      <c r="N200" s="39"/>
      <c r="O200" s="40"/>
      <c r="P200" s="41" t="s">
        <v>117</v>
      </c>
      <c r="Q200" s="32"/>
      <c r="R200" s="42" t="s">
        <v>129</v>
      </c>
      <c r="S200" s="33"/>
      <c r="T200" s="72"/>
      <c r="U200" s="55"/>
      <c r="V200" s="86"/>
      <c r="W200" s="221"/>
      <c r="Y200" s="325"/>
      <c r="Z200" s="225"/>
      <c r="AA200" s="224">
        <v>1</v>
      </c>
      <c r="AB200" s="225"/>
      <c r="AC200" s="224"/>
      <c r="AD200" s="225"/>
      <c r="AE200" s="225"/>
      <c r="AF200" s="225"/>
      <c r="AG200" s="225"/>
      <c r="AH200" s="225"/>
      <c r="AI200" s="225"/>
      <c r="AJ200" s="237">
        <f>SUM(Y200:AI200)*$Q200</f>
        <v>0</v>
      </c>
      <c r="AL200" s="55"/>
      <c r="AN200" s="221"/>
      <c r="AP200" s="222"/>
      <c r="AQ200" s="225"/>
      <c r="AR200" s="224">
        <v>1</v>
      </c>
      <c r="AS200" s="225"/>
      <c r="AT200" s="224"/>
      <c r="AU200" s="225"/>
      <c r="AV200" s="225"/>
      <c r="AW200" s="225"/>
      <c r="AX200" s="225"/>
      <c r="AY200" s="225"/>
      <c r="AZ200" s="225"/>
      <c r="BA200" s="237">
        <f t="shared" ref="BA200:BA221" si="77">SUM(AP200:AZ200)*$Q200</f>
        <v>0</v>
      </c>
      <c r="BC200" s="55"/>
      <c r="BE200" s="221"/>
      <c r="BG200" s="222"/>
      <c r="BH200" s="225"/>
      <c r="BI200" s="224">
        <v>1</v>
      </c>
      <c r="BJ200" s="225"/>
      <c r="BK200" s="224"/>
      <c r="BL200" s="225"/>
      <c r="BM200" s="225"/>
      <c r="BN200" s="225"/>
      <c r="BO200" s="225"/>
      <c r="BP200" s="225"/>
      <c r="BQ200" s="225"/>
      <c r="BR200" s="237">
        <f t="shared" ref="BR200:BR221" si="78">SUM(BG200:BQ200)*$Q200</f>
        <v>0</v>
      </c>
      <c r="BT200" s="55"/>
    </row>
    <row r="201" spans="2:72" ht="15" customHeight="1" outlineLevel="1" x14ac:dyDescent="0.25">
      <c r="B201" s="20"/>
      <c r="C201" s="20">
        <f>IF(ISERROR(I201+1)=TRUE,I201,IF(I201="","",MAX(C$15:C200)+1))</f>
        <v>123</v>
      </c>
      <c r="D201" s="20">
        <f t="shared" si="59"/>
        <v>1</v>
      </c>
      <c r="E201"/>
      <c r="G201" s="55"/>
      <c r="H201" s="72"/>
      <c r="I201" s="51">
        <f t="shared" ref="I201:I221" si="79">+I200+1</f>
        <v>135</v>
      </c>
      <c r="J201" s="278" t="s">
        <v>245</v>
      </c>
      <c r="K201" s="30"/>
      <c r="L201" s="30"/>
      <c r="M201" s="30"/>
      <c r="N201" s="30"/>
      <c r="O201" s="31"/>
      <c r="P201" s="43" t="s">
        <v>100</v>
      </c>
      <c r="Q201" s="32"/>
      <c r="R201" s="44" t="s">
        <v>129</v>
      </c>
      <c r="S201" s="33"/>
      <c r="T201" s="72"/>
      <c r="U201" s="55"/>
      <c r="V201" s="86"/>
      <c r="W201" s="221"/>
      <c r="Y201" s="325"/>
      <c r="Z201" s="225"/>
      <c r="AA201" s="224"/>
      <c r="AB201" s="225"/>
      <c r="AC201" s="224"/>
      <c r="AD201" s="225"/>
      <c r="AE201" s="225"/>
      <c r="AF201" s="225"/>
      <c r="AG201" s="225"/>
      <c r="AH201" s="225"/>
      <c r="AI201" s="225"/>
      <c r="AJ201" s="237">
        <f t="shared" ref="AJ201:AJ221" si="80">SUM(Y201:AI201)*$Q201</f>
        <v>0</v>
      </c>
      <c r="AL201" s="55"/>
      <c r="AN201" s="221"/>
      <c r="AP201" s="222"/>
      <c r="AQ201" s="225"/>
      <c r="AR201" s="224"/>
      <c r="AS201" s="225"/>
      <c r="AT201" s="224"/>
      <c r="AU201" s="225"/>
      <c r="AV201" s="225"/>
      <c r="AW201" s="225"/>
      <c r="AX201" s="225"/>
      <c r="AY201" s="225"/>
      <c r="AZ201" s="225"/>
      <c r="BA201" s="237">
        <f t="shared" si="77"/>
        <v>0</v>
      </c>
      <c r="BC201" s="55"/>
      <c r="BE201" s="221"/>
      <c r="BG201" s="222"/>
      <c r="BH201" s="225"/>
      <c r="BI201" s="224"/>
      <c r="BJ201" s="225"/>
      <c r="BK201" s="224"/>
      <c r="BL201" s="225"/>
      <c r="BM201" s="225"/>
      <c r="BN201" s="225"/>
      <c r="BO201" s="225"/>
      <c r="BP201" s="225"/>
      <c r="BQ201" s="225"/>
      <c r="BR201" s="237">
        <f t="shared" si="78"/>
        <v>0</v>
      </c>
      <c r="BT201" s="55"/>
    </row>
    <row r="202" spans="2:72" ht="15" customHeight="1" outlineLevel="1" x14ac:dyDescent="0.25">
      <c r="B202" s="20"/>
      <c r="C202" s="20">
        <f>IF(ISERROR(I202+1)=TRUE,I202,IF(I202="","",MAX(C$15:C201)+1))</f>
        <v>124</v>
      </c>
      <c r="D202" s="20">
        <f t="shared" si="59"/>
        <v>1</v>
      </c>
      <c r="E202"/>
      <c r="G202" s="55"/>
      <c r="H202" s="72"/>
      <c r="I202" s="51">
        <f t="shared" si="79"/>
        <v>136</v>
      </c>
      <c r="J202" s="278" t="s">
        <v>246</v>
      </c>
      <c r="K202" s="30"/>
      <c r="L202" s="30"/>
      <c r="M202" s="30"/>
      <c r="N202" s="30"/>
      <c r="O202" s="31"/>
      <c r="P202" s="43" t="s">
        <v>117</v>
      </c>
      <c r="Q202" s="32"/>
      <c r="R202" s="44" t="s">
        <v>129</v>
      </c>
      <c r="S202" s="33"/>
      <c r="T202" s="72"/>
      <c r="U202" s="55"/>
      <c r="V202" s="86"/>
      <c r="W202" s="221"/>
      <c r="Y202" s="325"/>
      <c r="Z202" s="225"/>
      <c r="AA202" s="224"/>
      <c r="AB202" s="225"/>
      <c r="AC202" s="224">
        <v>1</v>
      </c>
      <c r="AD202" s="225"/>
      <c r="AE202" s="225"/>
      <c r="AF202" s="225"/>
      <c r="AG202" s="225"/>
      <c r="AH202" s="225"/>
      <c r="AI202" s="225"/>
      <c r="AJ202" s="237">
        <f t="shared" si="80"/>
        <v>0</v>
      </c>
      <c r="AL202" s="55"/>
      <c r="AN202" s="221"/>
      <c r="AP202" s="222"/>
      <c r="AQ202" s="225"/>
      <c r="AR202" s="224"/>
      <c r="AS202" s="225"/>
      <c r="AT202" s="224">
        <v>1</v>
      </c>
      <c r="AU202" s="225"/>
      <c r="AV202" s="225"/>
      <c r="AW202" s="225"/>
      <c r="AX202" s="225"/>
      <c r="AY202" s="225"/>
      <c r="AZ202" s="225"/>
      <c r="BA202" s="237">
        <f t="shared" si="77"/>
        <v>0</v>
      </c>
      <c r="BC202" s="55"/>
      <c r="BE202" s="221"/>
      <c r="BG202" s="222"/>
      <c r="BH202" s="225"/>
      <c r="BI202" s="224"/>
      <c r="BJ202" s="225"/>
      <c r="BK202" s="224">
        <v>1</v>
      </c>
      <c r="BL202" s="225"/>
      <c r="BM202" s="225"/>
      <c r="BN202" s="225"/>
      <c r="BO202" s="225"/>
      <c r="BP202" s="225"/>
      <c r="BQ202" s="225"/>
      <c r="BR202" s="237">
        <f t="shared" si="78"/>
        <v>0</v>
      </c>
      <c r="BT202" s="55"/>
    </row>
    <row r="203" spans="2:72" ht="15" customHeight="1" outlineLevel="1" x14ac:dyDescent="0.25">
      <c r="B203" s="20"/>
      <c r="C203" s="20">
        <f>IF(ISERROR(I203+1)=TRUE,I203,IF(I203="","",MAX(C$15:C202)+1))</f>
        <v>125</v>
      </c>
      <c r="D203" s="20">
        <f t="shared" si="59"/>
        <v>1</v>
      </c>
      <c r="E203"/>
      <c r="G203" s="55"/>
      <c r="H203" s="72"/>
      <c r="I203" s="51">
        <f t="shared" si="79"/>
        <v>137</v>
      </c>
      <c r="J203" s="278" t="s">
        <v>247</v>
      </c>
      <c r="K203" s="30"/>
      <c r="L203" s="30"/>
      <c r="M203" s="30"/>
      <c r="N203" s="30"/>
      <c r="O203" s="31"/>
      <c r="P203" s="43" t="s">
        <v>100</v>
      </c>
      <c r="Q203" s="32"/>
      <c r="R203" s="44" t="s">
        <v>129</v>
      </c>
      <c r="S203" s="33"/>
      <c r="T203" s="72"/>
      <c r="U203" s="55"/>
      <c r="V203" s="86"/>
      <c r="W203" s="221"/>
      <c r="Y203" s="325"/>
      <c r="Z203" s="225"/>
      <c r="AA203" s="224"/>
      <c r="AB203" s="225"/>
      <c r="AC203" s="224"/>
      <c r="AD203" s="225"/>
      <c r="AE203" s="225"/>
      <c r="AF203" s="225"/>
      <c r="AG203" s="225"/>
      <c r="AH203" s="225"/>
      <c r="AI203" s="225"/>
      <c r="AJ203" s="237">
        <f t="shared" si="80"/>
        <v>0</v>
      </c>
      <c r="AL203" s="55"/>
      <c r="AN203" s="221"/>
      <c r="AP203" s="222"/>
      <c r="AQ203" s="225"/>
      <c r="AR203" s="224"/>
      <c r="AS203" s="225"/>
      <c r="AT203" s="224"/>
      <c r="AU203" s="225"/>
      <c r="AV203" s="225"/>
      <c r="AW203" s="225"/>
      <c r="AX203" s="225"/>
      <c r="AY203" s="225"/>
      <c r="AZ203" s="225"/>
      <c r="BA203" s="237">
        <f t="shared" si="77"/>
        <v>0</v>
      </c>
      <c r="BC203" s="55"/>
      <c r="BE203" s="221"/>
      <c r="BG203" s="222"/>
      <c r="BH203" s="225"/>
      <c r="BI203" s="224"/>
      <c r="BJ203" s="225"/>
      <c r="BK203" s="224"/>
      <c r="BL203" s="225"/>
      <c r="BM203" s="225"/>
      <c r="BN203" s="225"/>
      <c r="BO203" s="225"/>
      <c r="BP203" s="225"/>
      <c r="BQ203" s="225"/>
      <c r="BR203" s="237">
        <f t="shared" si="78"/>
        <v>0</v>
      </c>
      <c r="BT203" s="55"/>
    </row>
    <row r="204" spans="2:72" ht="15" customHeight="1" outlineLevel="1" x14ac:dyDescent="0.25">
      <c r="B204" s="20"/>
      <c r="C204" s="20">
        <f>IF(ISERROR(I204+1)=TRUE,I204,IF(I204="","",MAX(C$15:C203)+1))</f>
        <v>126</v>
      </c>
      <c r="D204" s="20">
        <f t="shared" si="59"/>
        <v>1</v>
      </c>
      <c r="E204"/>
      <c r="G204" s="55"/>
      <c r="H204" s="72"/>
      <c r="I204" s="51">
        <f t="shared" si="79"/>
        <v>138</v>
      </c>
      <c r="J204" s="278" t="s">
        <v>248</v>
      </c>
      <c r="K204" s="30"/>
      <c r="L204" s="30"/>
      <c r="M204" s="30"/>
      <c r="N204" s="30"/>
      <c r="O204" s="31"/>
      <c r="P204" s="43" t="s">
        <v>117</v>
      </c>
      <c r="Q204" s="32"/>
      <c r="R204" s="44" t="s">
        <v>129</v>
      </c>
      <c r="S204" s="33"/>
      <c r="T204" s="72"/>
      <c r="U204" s="55"/>
      <c r="V204" s="86"/>
      <c r="W204" s="221"/>
      <c r="Y204" s="325"/>
      <c r="Z204" s="225"/>
      <c r="AA204" s="224"/>
      <c r="AB204" s="225"/>
      <c r="AC204" s="224"/>
      <c r="AD204" s="225"/>
      <c r="AE204" s="225">
        <v>1</v>
      </c>
      <c r="AF204" s="225"/>
      <c r="AG204" s="225"/>
      <c r="AH204" s="225"/>
      <c r="AI204" s="225"/>
      <c r="AJ204" s="237">
        <f t="shared" si="80"/>
        <v>0</v>
      </c>
      <c r="AL204" s="55"/>
      <c r="AN204" s="221"/>
      <c r="AP204" s="222"/>
      <c r="AQ204" s="225"/>
      <c r="AR204" s="224"/>
      <c r="AS204" s="225"/>
      <c r="AT204" s="224"/>
      <c r="AU204" s="225"/>
      <c r="AV204" s="225">
        <v>1</v>
      </c>
      <c r="AW204" s="225"/>
      <c r="AX204" s="225"/>
      <c r="AY204" s="225"/>
      <c r="AZ204" s="225"/>
      <c r="BA204" s="237">
        <f t="shared" si="77"/>
        <v>0</v>
      </c>
      <c r="BC204" s="55"/>
      <c r="BE204" s="221"/>
      <c r="BG204" s="222"/>
      <c r="BH204" s="225"/>
      <c r="BI204" s="224"/>
      <c r="BJ204" s="225"/>
      <c r="BK204" s="224"/>
      <c r="BL204" s="225"/>
      <c r="BM204" s="225">
        <v>1</v>
      </c>
      <c r="BN204" s="225"/>
      <c r="BO204" s="225"/>
      <c r="BP204" s="225"/>
      <c r="BQ204" s="225"/>
      <c r="BR204" s="237">
        <f t="shared" si="78"/>
        <v>0</v>
      </c>
      <c r="BT204" s="55"/>
    </row>
    <row r="205" spans="2:72" ht="15" customHeight="1" outlineLevel="1" x14ac:dyDescent="0.25">
      <c r="B205" s="20"/>
      <c r="C205" s="20">
        <f>IF(ISERROR(I205+1)=TRUE,I205,IF(I205="","",MAX(C$15:C204)+1))</f>
        <v>127</v>
      </c>
      <c r="D205" s="20">
        <f t="shared" si="59"/>
        <v>1</v>
      </c>
      <c r="E205"/>
      <c r="G205" s="55"/>
      <c r="H205" s="72"/>
      <c r="I205" s="51">
        <f t="shared" si="79"/>
        <v>139</v>
      </c>
      <c r="J205" s="278" t="s">
        <v>249</v>
      </c>
      <c r="K205" s="30"/>
      <c r="L205" s="30"/>
      <c r="M205" s="30"/>
      <c r="N205" s="30"/>
      <c r="O205" s="31"/>
      <c r="P205" s="43" t="s">
        <v>100</v>
      </c>
      <c r="Q205" s="32"/>
      <c r="R205" s="44" t="s">
        <v>129</v>
      </c>
      <c r="S205" s="33"/>
      <c r="T205" s="72"/>
      <c r="U205" s="55"/>
      <c r="V205" s="86"/>
      <c r="W205" s="221"/>
      <c r="Y205" s="325"/>
      <c r="Z205" s="225"/>
      <c r="AA205" s="224"/>
      <c r="AB205" s="225"/>
      <c r="AC205" s="224"/>
      <c r="AD205" s="225"/>
      <c r="AE205" s="225"/>
      <c r="AF205" s="225"/>
      <c r="AG205" s="225"/>
      <c r="AH205" s="225"/>
      <c r="AI205" s="225"/>
      <c r="AJ205" s="237">
        <f t="shared" si="80"/>
        <v>0</v>
      </c>
      <c r="AL205" s="55"/>
      <c r="AN205" s="221"/>
      <c r="AP205" s="222"/>
      <c r="AQ205" s="225"/>
      <c r="AR205" s="224"/>
      <c r="AS205" s="225"/>
      <c r="AT205" s="224"/>
      <c r="AU205" s="347"/>
      <c r="AV205" s="347"/>
      <c r="AW205" s="347"/>
      <c r="AX205" s="347"/>
      <c r="AY205" s="347"/>
      <c r="AZ205" s="347"/>
      <c r="BA205" s="349">
        <f t="shared" si="77"/>
        <v>0</v>
      </c>
      <c r="BC205" s="55"/>
      <c r="BE205" s="221"/>
      <c r="BG205" s="222"/>
      <c r="BH205" s="225"/>
      <c r="BI205" s="224"/>
      <c r="BJ205" s="225"/>
      <c r="BK205" s="224"/>
      <c r="BL205" s="225"/>
      <c r="BM205" s="225"/>
      <c r="BN205" s="225"/>
      <c r="BO205" s="225"/>
      <c r="BP205" s="225"/>
      <c r="BQ205" s="225"/>
      <c r="BR205" s="237">
        <f t="shared" si="78"/>
        <v>0</v>
      </c>
      <c r="BT205" s="55"/>
    </row>
    <row r="206" spans="2:72" ht="15" customHeight="1" outlineLevel="1" x14ac:dyDescent="0.25">
      <c r="B206" s="20"/>
      <c r="C206" s="20">
        <f>IF(ISERROR(I206+1)=TRUE,I206,IF(I206="","",MAX(C$15:C205)+1))</f>
        <v>128</v>
      </c>
      <c r="D206" s="20">
        <f t="shared" si="59"/>
        <v>1</v>
      </c>
      <c r="E206"/>
      <c r="G206" s="55"/>
      <c r="H206" s="72"/>
      <c r="I206" s="51">
        <f t="shared" si="79"/>
        <v>140</v>
      </c>
      <c r="J206" s="278" t="s">
        <v>250</v>
      </c>
      <c r="K206" s="30"/>
      <c r="L206" s="30"/>
      <c r="M206" s="30"/>
      <c r="N206" s="30"/>
      <c r="O206" s="31"/>
      <c r="P206" s="43" t="s">
        <v>117</v>
      </c>
      <c r="Q206" s="32"/>
      <c r="R206" s="44" t="s">
        <v>129</v>
      </c>
      <c r="S206" s="33"/>
      <c r="T206" s="72"/>
      <c r="U206" s="55"/>
      <c r="V206" s="86"/>
      <c r="W206" s="221"/>
      <c r="Y206" s="325"/>
      <c r="Z206" s="225"/>
      <c r="AA206" s="224"/>
      <c r="AB206" s="225"/>
      <c r="AC206" s="224"/>
      <c r="AD206" s="225"/>
      <c r="AE206" s="347"/>
      <c r="AF206" s="347"/>
      <c r="AG206" s="347"/>
      <c r="AH206" s="347">
        <v>1</v>
      </c>
      <c r="AI206" s="347"/>
      <c r="AJ206" s="237">
        <f t="shared" si="80"/>
        <v>0</v>
      </c>
      <c r="AL206" s="55"/>
      <c r="AN206" s="221"/>
      <c r="AP206" s="222"/>
      <c r="AQ206" s="225"/>
      <c r="AR206" s="224"/>
      <c r="AS206" s="225"/>
      <c r="AT206" s="224"/>
      <c r="AU206" s="347"/>
      <c r="AV206" s="347"/>
      <c r="AW206" s="347"/>
      <c r="AX206" s="347"/>
      <c r="AY206" s="347">
        <v>1</v>
      </c>
      <c r="AZ206" s="347"/>
      <c r="BA206" s="349">
        <f t="shared" si="77"/>
        <v>0</v>
      </c>
      <c r="BC206" s="55"/>
      <c r="BE206" s="221"/>
      <c r="BG206" s="222"/>
      <c r="BH206" s="225"/>
      <c r="BI206" s="224"/>
      <c r="BJ206" s="225"/>
      <c r="BK206" s="224"/>
      <c r="BL206" s="347"/>
      <c r="BM206" s="347"/>
      <c r="BN206" s="347"/>
      <c r="BO206" s="347"/>
      <c r="BP206" s="347">
        <v>1</v>
      </c>
      <c r="BQ206" s="347"/>
      <c r="BR206" s="237">
        <f t="shared" si="78"/>
        <v>0</v>
      </c>
      <c r="BT206" s="55"/>
    </row>
    <row r="207" spans="2:72" ht="15" customHeight="1" outlineLevel="1" x14ac:dyDescent="0.25">
      <c r="B207" s="20"/>
      <c r="C207" s="20">
        <f>IF(ISERROR(I207+1)=TRUE,I207,IF(I207="","",MAX(C$15:C206)+1))</f>
        <v>129</v>
      </c>
      <c r="D207" s="20">
        <f t="shared" si="59"/>
        <v>1</v>
      </c>
      <c r="E207"/>
      <c r="G207" s="55"/>
      <c r="H207" s="72"/>
      <c r="I207" s="51">
        <f t="shared" si="79"/>
        <v>141</v>
      </c>
      <c r="J207" s="278" t="s">
        <v>251</v>
      </c>
      <c r="K207" s="30"/>
      <c r="L207" s="30"/>
      <c r="M207" s="30"/>
      <c r="N207" s="30"/>
      <c r="O207" s="31"/>
      <c r="P207" s="43" t="s">
        <v>100</v>
      </c>
      <c r="Q207" s="32"/>
      <c r="R207" s="44" t="s">
        <v>129</v>
      </c>
      <c r="S207" s="33"/>
      <c r="T207" s="72"/>
      <c r="U207" s="55"/>
      <c r="V207" s="86"/>
      <c r="W207" s="221"/>
      <c r="Y207" s="325"/>
      <c r="Z207" s="225"/>
      <c r="AA207" s="224"/>
      <c r="AB207" s="225"/>
      <c r="AC207" s="224"/>
      <c r="AD207" s="225"/>
      <c r="AE207" s="347"/>
      <c r="AF207" s="347"/>
      <c r="AG207" s="347"/>
      <c r="AH207" s="347"/>
      <c r="AI207" s="347"/>
      <c r="AJ207" s="237">
        <f t="shared" si="80"/>
        <v>0</v>
      </c>
      <c r="AL207" s="55"/>
      <c r="AN207" s="221"/>
      <c r="AP207" s="222"/>
      <c r="AQ207" s="225"/>
      <c r="AR207" s="224"/>
      <c r="AS207" s="225"/>
      <c r="AT207" s="224"/>
      <c r="AU207" s="347"/>
      <c r="AV207" s="347"/>
      <c r="AW207" s="347"/>
      <c r="AX207" s="347"/>
      <c r="AY207" s="347"/>
      <c r="AZ207" s="347"/>
      <c r="BA207" s="349">
        <f t="shared" si="77"/>
        <v>0</v>
      </c>
      <c r="BC207" s="55"/>
      <c r="BE207" s="221"/>
      <c r="BG207" s="222"/>
      <c r="BH207" s="225"/>
      <c r="BI207" s="224"/>
      <c r="BJ207" s="225"/>
      <c r="BK207" s="224"/>
      <c r="BL207" s="347"/>
      <c r="BM207" s="347"/>
      <c r="BN207" s="347"/>
      <c r="BO207" s="347"/>
      <c r="BP207" s="347"/>
      <c r="BQ207" s="347"/>
      <c r="BR207" s="237">
        <f t="shared" si="78"/>
        <v>0</v>
      </c>
      <c r="BT207" s="55"/>
    </row>
    <row r="208" spans="2:72" ht="15" customHeight="1" outlineLevel="1" x14ac:dyDescent="0.25">
      <c r="B208" s="20"/>
      <c r="C208" s="20">
        <f>IF(ISERROR(I208+1)=TRUE,I208,IF(I208="","",MAX(C$15:C207)+1))</f>
        <v>130</v>
      </c>
      <c r="D208" s="20">
        <f t="shared" si="59"/>
        <v>1</v>
      </c>
      <c r="E208"/>
      <c r="G208" s="55"/>
      <c r="H208" s="72"/>
      <c r="I208" s="51">
        <f t="shared" si="79"/>
        <v>142</v>
      </c>
      <c r="J208" s="278" t="s">
        <v>252</v>
      </c>
      <c r="K208" s="30"/>
      <c r="L208" s="30"/>
      <c r="M208" s="30"/>
      <c r="N208" s="30"/>
      <c r="O208" s="31"/>
      <c r="P208" s="43" t="s">
        <v>117</v>
      </c>
      <c r="Q208" s="32"/>
      <c r="R208" s="44" t="s">
        <v>129</v>
      </c>
      <c r="S208" s="33"/>
      <c r="T208" s="72"/>
      <c r="U208" s="55"/>
      <c r="V208" s="86"/>
      <c r="W208" s="221"/>
      <c r="Y208" s="325"/>
      <c r="Z208" s="225"/>
      <c r="AA208" s="224"/>
      <c r="AB208" s="225"/>
      <c r="AC208" s="224"/>
      <c r="AD208" s="225"/>
      <c r="AE208" s="347"/>
      <c r="AF208" s="347"/>
      <c r="AG208" s="347"/>
      <c r="AH208" s="347"/>
      <c r="AI208" s="347"/>
      <c r="AJ208" s="237">
        <f t="shared" si="80"/>
        <v>0</v>
      </c>
      <c r="AL208" s="55"/>
      <c r="AN208" s="221"/>
      <c r="AP208" s="222"/>
      <c r="AQ208" s="225"/>
      <c r="AR208" s="224"/>
      <c r="AS208" s="225"/>
      <c r="AT208" s="224"/>
      <c r="AU208" s="347"/>
      <c r="AV208" s="347"/>
      <c r="AW208" s="347"/>
      <c r="AX208" s="347"/>
      <c r="AY208" s="347"/>
      <c r="AZ208" s="347"/>
      <c r="BA208" s="349">
        <f t="shared" si="77"/>
        <v>0</v>
      </c>
      <c r="BC208" s="55"/>
      <c r="BE208" s="221"/>
      <c r="BG208" s="222"/>
      <c r="BH208" s="225"/>
      <c r="BI208" s="224"/>
      <c r="BJ208" s="225"/>
      <c r="BK208" s="224"/>
      <c r="BL208" s="347"/>
      <c r="BM208" s="347"/>
      <c r="BN208" s="347"/>
      <c r="BO208" s="347"/>
      <c r="BP208" s="347"/>
      <c r="BQ208" s="347"/>
      <c r="BR208" s="237">
        <f t="shared" si="78"/>
        <v>0</v>
      </c>
      <c r="BT208" s="55"/>
    </row>
    <row r="209" spans="2:72" ht="15" customHeight="1" outlineLevel="1" x14ac:dyDescent="0.25">
      <c r="B209" s="20"/>
      <c r="C209" s="20">
        <f>IF(ISERROR(I209+1)=TRUE,I209,IF(I209="","",MAX(C$15:C208)+1))</f>
        <v>131</v>
      </c>
      <c r="D209" s="20">
        <f t="shared" si="59"/>
        <v>1</v>
      </c>
      <c r="E209"/>
      <c r="G209" s="55"/>
      <c r="H209" s="72"/>
      <c r="I209" s="51">
        <f t="shared" si="79"/>
        <v>143</v>
      </c>
      <c r="J209" s="278" t="s">
        <v>253</v>
      </c>
      <c r="K209" s="30"/>
      <c r="L209" s="30"/>
      <c r="M209" s="30"/>
      <c r="N209" s="30"/>
      <c r="O209" s="31"/>
      <c r="P209" s="43" t="s">
        <v>117</v>
      </c>
      <c r="Q209" s="32"/>
      <c r="R209" s="44" t="s">
        <v>129</v>
      </c>
      <c r="S209" s="33"/>
      <c r="T209" s="72"/>
      <c r="U209" s="55"/>
      <c r="V209" s="86"/>
      <c r="W209" s="221"/>
      <c r="Y209" s="325"/>
      <c r="Z209" s="225"/>
      <c r="AA209" s="224"/>
      <c r="AB209" s="225"/>
      <c r="AC209" s="224"/>
      <c r="AD209" s="225"/>
      <c r="AE209" s="347"/>
      <c r="AF209" s="347"/>
      <c r="AG209" s="347"/>
      <c r="AH209" s="347"/>
      <c r="AI209" s="347"/>
      <c r="AJ209" s="237">
        <f t="shared" si="80"/>
        <v>0</v>
      </c>
      <c r="AL209" s="55"/>
      <c r="AN209" s="221"/>
      <c r="AP209" s="222"/>
      <c r="AQ209" s="225"/>
      <c r="AR209" s="224"/>
      <c r="AS209" s="225"/>
      <c r="AT209" s="224"/>
      <c r="AU209" s="347"/>
      <c r="AV209" s="347"/>
      <c r="AW209" s="347"/>
      <c r="AX209" s="347"/>
      <c r="AY209" s="347">
        <v>1</v>
      </c>
      <c r="AZ209" s="347"/>
      <c r="BA209" s="349">
        <f t="shared" si="77"/>
        <v>0</v>
      </c>
      <c r="BC209" s="55"/>
      <c r="BE209" s="221"/>
      <c r="BG209" s="222"/>
      <c r="BH209" s="225"/>
      <c r="BI209" s="224"/>
      <c r="BJ209" s="225"/>
      <c r="BK209" s="224"/>
      <c r="BL209" s="347"/>
      <c r="BM209" s="347"/>
      <c r="BN209" s="347"/>
      <c r="BO209" s="347"/>
      <c r="BP209" s="347"/>
      <c r="BQ209" s="347"/>
      <c r="BR209" s="237">
        <f t="shared" si="78"/>
        <v>0</v>
      </c>
      <c r="BT209" s="55"/>
    </row>
    <row r="210" spans="2:72" outlineLevel="1" x14ac:dyDescent="0.25">
      <c r="B210" s="20"/>
      <c r="C210" s="20">
        <f>IF(ISERROR(I210+1)=TRUE,I210,IF(I210="","",MAX(C$15:C209)+1))</f>
        <v>132</v>
      </c>
      <c r="D210" s="20">
        <f t="shared" si="59"/>
        <v>1</v>
      </c>
      <c r="E210"/>
      <c r="G210" s="55"/>
      <c r="H210" s="72"/>
      <c r="I210" s="51">
        <f t="shared" si="79"/>
        <v>144</v>
      </c>
      <c r="J210" s="278" t="s">
        <v>254</v>
      </c>
      <c r="K210" s="30"/>
      <c r="L210" s="30"/>
      <c r="M210" s="30"/>
      <c r="N210" s="30"/>
      <c r="O210" s="31"/>
      <c r="P210" s="43" t="s">
        <v>117</v>
      </c>
      <c r="Q210" s="32"/>
      <c r="R210" s="44" t="s">
        <v>129</v>
      </c>
      <c r="S210" s="33"/>
      <c r="T210" s="72"/>
      <c r="U210" s="55"/>
      <c r="V210" s="86"/>
      <c r="W210" s="221"/>
      <c r="Y210" s="325"/>
      <c r="Z210" s="225"/>
      <c r="AA210" s="224">
        <v>1</v>
      </c>
      <c r="AB210" s="225"/>
      <c r="AC210" s="224">
        <v>1</v>
      </c>
      <c r="AD210" s="225"/>
      <c r="AE210" s="347">
        <v>1</v>
      </c>
      <c r="AF210" s="347"/>
      <c r="AG210" s="347"/>
      <c r="AH210" s="347">
        <v>1</v>
      </c>
      <c r="AI210" s="347"/>
      <c r="AJ210" s="237">
        <f t="shared" si="80"/>
        <v>0</v>
      </c>
      <c r="AL210" s="55"/>
      <c r="AN210" s="221"/>
      <c r="AP210" s="222"/>
      <c r="AQ210" s="225"/>
      <c r="AR210" s="224">
        <v>1</v>
      </c>
      <c r="AS210" s="225"/>
      <c r="AT210" s="224">
        <v>1</v>
      </c>
      <c r="AU210" s="347"/>
      <c r="AV210" s="347">
        <v>1</v>
      </c>
      <c r="AW210" s="347"/>
      <c r="AX210" s="347"/>
      <c r="AY210" s="347"/>
      <c r="AZ210" s="347"/>
      <c r="BA210" s="349">
        <f t="shared" si="77"/>
        <v>0</v>
      </c>
      <c r="BC210" s="55"/>
      <c r="BE210" s="221"/>
      <c r="BG210" s="222"/>
      <c r="BH210" s="225"/>
      <c r="BI210" s="224">
        <v>1</v>
      </c>
      <c r="BJ210" s="225"/>
      <c r="BK210" s="224">
        <v>1</v>
      </c>
      <c r="BL210" s="347"/>
      <c r="BM210" s="347">
        <v>1</v>
      </c>
      <c r="BN210" s="347"/>
      <c r="BO210" s="347"/>
      <c r="BP210" s="347">
        <v>1</v>
      </c>
      <c r="BQ210" s="347"/>
      <c r="BR210" s="237">
        <f t="shared" si="78"/>
        <v>0</v>
      </c>
      <c r="BT210" s="55"/>
    </row>
    <row r="211" spans="2:72" ht="15" customHeight="1" outlineLevel="1" x14ac:dyDescent="0.25">
      <c r="B211" s="20"/>
      <c r="C211" s="20">
        <f>IF(ISERROR(I211+1)=TRUE,I211,IF(I211="","",MAX(C$15:C210)+1))</f>
        <v>133</v>
      </c>
      <c r="D211" s="20">
        <f t="shared" si="59"/>
        <v>1</v>
      </c>
      <c r="E211"/>
      <c r="G211" s="55"/>
      <c r="H211" s="72"/>
      <c r="I211" s="51">
        <f t="shared" si="79"/>
        <v>145</v>
      </c>
      <c r="J211" s="278" t="s">
        <v>255</v>
      </c>
      <c r="K211" s="30"/>
      <c r="L211" s="30"/>
      <c r="M211" s="30"/>
      <c r="N211" s="30"/>
      <c r="O211" s="31"/>
      <c r="P211" s="43" t="s">
        <v>100</v>
      </c>
      <c r="Q211" s="32"/>
      <c r="R211" s="44" t="s">
        <v>129</v>
      </c>
      <c r="S211" s="33"/>
      <c r="T211" s="72"/>
      <c r="U211" s="55"/>
      <c r="V211" s="86"/>
      <c r="W211" s="221"/>
      <c r="Y211" s="325"/>
      <c r="Z211" s="225"/>
      <c r="AA211" s="224"/>
      <c r="AB211" s="225"/>
      <c r="AC211" s="224"/>
      <c r="AD211" s="225"/>
      <c r="AE211" s="347"/>
      <c r="AF211" s="347"/>
      <c r="AG211" s="347"/>
      <c r="AH211" s="347"/>
      <c r="AI211" s="347"/>
      <c r="AJ211" s="237">
        <f t="shared" si="80"/>
        <v>0</v>
      </c>
      <c r="AL211" s="55"/>
      <c r="AN211" s="221"/>
      <c r="AP211" s="222"/>
      <c r="AQ211" s="225"/>
      <c r="AR211" s="224"/>
      <c r="AS211" s="225"/>
      <c r="AT211" s="224"/>
      <c r="AU211" s="347"/>
      <c r="AV211" s="347"/>
      <c r="AW211" s="347"/>
      <c r="AX211" s="347"/>
      <c r="AY211" s="347"/>
      <c r="AZ211" s="347"/>
      <c r="BA211" s="349">
        <f t="shared" si="77"/>
        <v>0</v>
      </c>
      <c r="BC211" s="55"/>
      <c r="BE211" s="221"/>
      <c r="BG211" s="222"/>
      <c r="BH211" s="225"/>
      <c r="BI211" s="224"/>
      <c r="BJ211" s="225"/>
      <c r="BK211" s="224"/>
      <c r="BL211" s="347"/>
      <c r="BM211" s="347"/>
      <c r="BN211" s="347"/>
      <c r="BO211" s="347"/>
      <c r="BP211" s="347"/>
      <c r="BQ211" s="347"/>
      <c r="BR211" s="237">
        <f t="shared" si="78"/>
        <v>0</v>
      </c>
      <c r="BT211" s="55"/>
    </row>
    <row r="212" spans="2:72" ht="15" customHeight="1" outlineLevel="1" x14ac:dyDescent="0.25">
      <c r="B212" s="20"/>
      <c r="C212" s="20">
        <f>IF(ISERROR(I212+1)=TRUE,I212,IF(I212="","",MAX(C$15:C211)+1))</f>
        <v>134</v>
      </c>
      <c r="D212" s="20">
        <f t="shared" si="59"/>
        <v>1</v>
      </c>
      <c r="E212"/>
      <c r="G212" s="55"/>
      <c r="H212" s="72"/>
      <c r="I212" s="51">
        <f t="shared" si="79"/>
        <v>146</v>
      </c>
      <c r="J212" s="278" t="s">
        <v>256</v>
      </c>
      <c r="K212" s="30"/>
      <c r="L212" s="30"/>
      <c r="M212" s="30"/>
      <c r="N212" s="30"/>
      <c r="O212" s="31"/>
      <c r="P212" s="43" t="s">
        <v>117</v>
      </c>
      <c r="Q212" s="32"/>
      <c r="R212" s="44" t="s">
        <v>129</v>
      </c>
      <c r="S212" s="33"/>
      <c r="T212" s="72"/>
      <c r="U212" s="55"/>
      <c r="V212" s="86"/>
      <c r="W212" s="221"/>
      <c r="Y212" s="325"/>
      <c r="Z212" s="225"/>
      <c r="AA212" s="224"/>
      <c r="AB212" s="225"/>
      <c r="AC212" s="224"/>
      <c r="AD212" s="225"/>
      <c r="AE212" s="347"/>
      <c r="AF212" s="347"/>
      <c r="AG212" s="347"/>
      <c r="AH212" s="347"/>
      <c r="AI212" s="347">
        <v>2</v>
      </c>
      <c r="AJ212" s="237">
        <f t="shared" si="80"/>
        <v>0</v>
      </c>
      <c r="AL212" s="55"/>
      <c r="AN212" s="221"/>
      <c r="AP212" s="222"/>
      <c r="AQ212" s="225"/>
      <c r="AR212" s="224"/>
      <c r="AS212" s="225"/>
      <c r="AT212" s="224"/>
      <c r="AU212" s="347"/>
      <c r="AV212" s="347"/>
      <c r="AW212" s="347"/>
      <c r="AX212" s="347"/>
      <c r="AY212" s="347"/>
      <c r="AZ212" s="347">
        <v>2</v>
      </c>
      <c r="BA212" s="349">
        <f t="shared" si="77"/>
        <v>0</v>
      </c>
      <c r="BC212" s="55"/>
      <c r="BE212" s="221"/>
      <c r="BG212" s="222"/>
      <c r="BH212" s="225"/>
      <c r="BI212" s="224"/>
      <c r="BJ212" s="225"/>
      <c r="BK212" s="224"/>
      <c r="BL212" s="347"/>
      <c r="BM212" s="347"/>
      <c r="BN212" s="347"/>
      <c r="BO212" s="347"/>
      <c r="BP212" s="347"/>
      <c r="BQ212" s="347">
        <v>2</v>
      </c>
      <c r="BR212" s="237">
        <f t="shared" si="78"/>
        <v>0</v>
      </c>
      <c r="BT212" s="55"/>
    </row>
    <row r="213" spans="2:72" ht="15" customHeight="1" outlineLevel="1" x14ac:dyDescent="0.25">
      <c r="B213" s="20"/>
      <c r="C213" s="20">
        <f>IF(ISERROR(I213+1)=TRUE,I213,IF(I213="","",MAX(C$15:C212)+1))</f>
        <v>135</v>
      </c>
      <c r="D213" s="20">
        <f t="shared" si="59"/>
        <v>1</v>
      </c>
      <c r="E213"/>
      <c r="G213" s="55"/>
      <c r="H213" s="72"/>
      <c r="I213" s="51">
        <f t="shared" si="79"/>
        <v>147</v>
      </c>
      <c r="J213" s="278" t="s">
        <v>257</v>
      </c>
      <c r="K213" s="30"/>
      <c r="L213" s="30"/>
      <c r="M213" s="30"/>
      <c r="N213" s="30"/>
      <c r="O213" s="31"/>
      <c r="P213" s="43" t="s">
        <v>100</v>
      </c>
      <c r="Q213" s="32"/>
      <c r="R213" s="44" t="s">
        <v>129</v>
      </c>
      <c r="S213" s="33"/>
      <c r="T213" s="72"/>
      <c r="U213" s="55"/>
      <c r="V213" s="86"/>
      <c r="W213" s="221"/>
      <c r="Y213" s="325"/>
      <c r="Z213" s="225"/>
      <c r="AA213" s="224"/>
      <c r="AB213" s="225"/>
      <c r="AC213" s="224"/>
      <c r="AD213" s="225"/>
      <c r="AE213" s="347"/>
      <c r="AF213" s="347"/>
      <c r="AG213" s="347"/>
      <c r="AH213" s="347"/>
      <c r="AI213" s="347"/>
      <c r="AJ213" s="237">
        <f t="shared" si="80"/>
        <v>0</v>
      </c>
      <c r="AL213" s="55"/>
      <c r="AN213" s="221"/>
      <c r="AP213" s="222"/>
      <c r="AQ213" s="225"/>
      <c r="AR213" s="224"/>
      <c r="AS213" s="225"/>
      <c r="AT213" s="224"/>
      <c r="AU213" s="347"/>
      <c r="AV213" s="347"/>
      <c r="AW213" s="347"/>
      <c r="AX213" s="347"/>
      <c r="AY213" s="347"/>
      <c r="AZ213" s="347"/>
      <c r="BA213" s="349">
        <f t="shared" si="77"/>
        <v>0</v>
      </c>
      <c r="BC213" s="55"/>
      <c r="BE213" s="221"/>
      <c r="BG213" s="222"/>
      <c r="BH213" s="225"/>
      <c r="BI213" s="224"/>
      <c r="BJ213" s="225"/>
      <c r="BK213" s="224"/>
      <c r="BL213" s="347"/>
      <c r="BM213" s="347"/>
      <c r="BN213" s="347"/>
      <c r="BO213" s="347"/>
      <c r="BP213" s="347"/>
      <c r="BQ213" s="347"/>
      <c r="BR213" s="237">
        <f t="shared" si="78"/>
        <v>0</v>
      </c>
      <c r="BT213" s="55"/>
    </row>
    <row r="214" spans="2:72" ht="15" customHeight="1" outlineLevel="1" x14ac:dyDescent="0.25">
      <c r="B214" s="20"/>
      <c r="C214" s="20">
        <f>IF(ISERROR(I214+1)=TRUE,I214,IF(I214="","",MAX(C$15:C213)+1))</f>
        <v>136</v>
      </c>
      <c r="D214" s="20">
        <f t="shared" si="59"/>
        <v>1</v>
      </c>
      <c r="E214"/>
      <c r="G214" s="55"/>
      <c r="H214" s="72"/>
      <c r="I214" s="51">
        <f t="shared" si="79"/>
        <v>148</v>
      </c>
      <c r="J214" s="278" t="s">
        <v>258</v>
      </c>
      <c r="K214" s="30"/>
      <c r="L214" s="30"/>
      <c r="M214" s="30"/>
      <c r="N214" s="30"/>
      <c r="O214" s="31"/>
      <c r="P214" s="43" t="s">
        <v>117</v>
      </c>
      <c r="Q214" s="32"/>
      <c r="R214" s="44" t="s">
        <v>129</v>
      </c>
      <c r="S214" s="33"/>
      <c r="T214" s="72"/>
      <c r="U214" s="55"/>
      <c r="V214" s="86"/>
      <c r="W214" s="221"/>
      <c r="Y214" s="325"/>
      <c r="Z214" s="225"/>
      <c r="AA214" s="224"/>
      <c r="AB214" s="225"/>
      <c r="AC214" s="224"/>
      <c r="AD214" s="225"/>
      <c r="AE214" s="225"/>
      <c r="AF214" s="225"/>
      <c r="AG214" s="225"/>
      <c r="AH214" s="225">
        <v>1</v>
      </c>
      <c r="AI214" s="225"/>
      <c r="AJ214" s="237">
        <f t="shared" si="80"/>
        <v>0</v>
      </c>
      <c r="AL214" s="55"/>
      <c r="AN214" s="221"/>
      <c r="AP214" s="222"/>
      <c r="AQ214" s="225"/>
      <c r="AR214" s="224"/>
      <c r="AS214" s="225"/>
      <c r="AT214" s="224"/>
      <c r="AU214" s="347"/>
      <c r="AV214" s="347"/>
      <c r="AW214" s="347"/>
      <c r="AX214" s="347"/>
      <c r="AY214" s="347">
        <v>1</v>
      </c>
      <c r="AZ214" s="347"/>
      <c r="BA214" s="349">
        <f t="shared" si="77"/>
        <v>0</v>
      </c>
      <c r="BC214" s="55"/>
      <c r="BE214" s="221"/>
      <c r="BG214" s="222"/>
      <c r="BH214" s="225"/>
      <c r="BI214" s="224"/>
      <c r="BJ214" s="225"/>
      <c r="BK214" s="224"/>
      <c r="BL214" s="347"/>
      <c r="BM214" s="347"/>
      <c r="BN214" s="347"/>
      <c r="BO214" s="347"/>
      <c r="BP214" s="347">
        <v>1</v>
      </c>
      <c r="BQ214" s="347"/>
      <c r="BR214" s="237">
        <f t="shared" si="78"/>
        <v>0</v>
      </c>
      <c r="BT214" s="55"/>
    </row>
    <row r="215" spans="2:72" ht="15" customHeight="1" outlineLevel="1" x14ac:dyDescent="0.25">
      <c r="B215" s="20"/>
      <c r="C215" s="20">
        <f>IF(ISERROR(I215+1)=TRUE,I215,IF(I215="","",MAX(C$15:C214)+1))</f>
        <v>137</v>
      </c>
      <c r="D215" s="20">
        <f t="shared" si="59"/>
        <v>1</v>
      </c>
      <c r="E215"/>
      <c r="G215" s="55"/>
      <c r="H215" s="72"/>
      <c r="I215" s="51">
        <f t="shared" si="79"/>
        <v>149</v>
      </c>
      <c r="J215" s="278" t="s">
        <v>259</v>
      </c>
      <c r="K215" s="30"/>
      <c r="L215" s="30"/>
      <c r="M215" s="30"/>
      <c r="N215" s="30"/>
      <c r="O215" s="31"/>
      <c r="P215" s="43" t="s">
        <v>100</v>
      </c>
      <c r="Q215" s="32"/>
      <c r="R215" s="44" t="s">
        <v>129</v>
      </c>
      <c r="S215" s="33"/>
      <c r="T215" s="72"/>
      <c r="U215" s="55"/>
      <c r="V215" s="86"/>
      <c r="W215" s="221"/>
      <c r="Y215" s="325"/>
      <c r="Z215" s="225"/>
      <c r="AA215" s="224"/>
      <c r="AB215" s="225"/>
      <c r="AC215" s="224"/>
      <c r="AD215" s="225"/>
      <c r="AE215" s="225"/>
      <c r="AF215" s="225"/>
      <c r="AG215" s="225"/>
      <c r="AH215" s="225"/>
      <c r="AI215" s="225"/>
      <c r="AJ215" s="237">
        <f t="shared" si="80"/>
        <v>0</v>
      </c>
      <c r="AL215" s="55"/>
      <c r="AN215" s="221"/>
      <c r="AP215" s="222"/>
      <c r="AQ215" s="225"/>
      <c r="AR215" s="224"/>
      <c r="AS215" s="225"/>
      <c r="AT215" s="224"/>
      <c r="AU215" s="347"/>
      <c r="AV215" s="347"/>
      <c r="AW215" s="347"/>
      <c r="AX215" s="347"/>
      <c r="AY215" s="347"/>
      <c r="AZ215" s="347"/>
      <c r="BA215" s="349">
        <f t="shared" si="77"/>
        <v>0</v>
      </c>
      <c r="BC215" s="55"/>
      <c r="BE215" s="221"/>
      <c r="BG215" s="222"/>
      <c r="BH215" s="225"/>
      <c r="BI215" s="224"/>
      <c r="BJ215" s="225"/>
      <c r="BK215" s="224"/>
      <c r="BL215" s="225"/>
      <c r="BM215" s="225"/>
      <c r="BN215" s="225"/>
      <c r="BO215" s="225"/>
      <c r="BP215" s="225"/>
      <c r="BQ215" s="225"/>
      <c r="BR215" s="237">
        <f t="shared" si="78"/>
        <v>0</v>
      </c>
      <c r="BT215" s="55"/>
    </row>
    <row r="216" spans="2:72" ht="15" customHeight="1" outlineLevel="1" x14ac:dyDescent="0.25">
      <c r="B216" s="20"/>
      <c r="C216" s="20">
        <f>IF(ISERROR(I216+1)=TRUE,I216,IF(I216="","",MAX(C$15:C215)+1))</f>
        <v>138</v>
      </c>
      <c r="D216" s="20">
        <f t="shared" si="59"/>
        <v>1</v>
      </c>
      <c r="E216"/>
      <c r="G216" s="55"/>
      <c r="H216" s="72"/>
      <c r="I216" s="51">
        <f t="shared" si="79"/>
        <v>150</v>
      </c>
      <c r="J216" s="283" t="s">
        <v>450</v>
      </c>
      <c r="K216" s="284"/>
      <c r="L216" s="284"/>
      <c r="M216" s="284"/>
      <c r="N216" s="284"/>
      <c r="O216" s="285"/>
      <c r="P216" s="43" t="s">
        <v>100</v>
      </c>
      <c r="Q216" s="32"/>
      <c r="R216" s="44" t="s">
        <v>129</v>
      </c>
      <c r="S216" s="33"/>
      <c r="T216" s="72"/>
      <c r="U216" s="55"/>
      <c r="V216" s="86"/>
      <c r="W216" s="221"/>
      <c r="Y216" s="325"/>
      <c r="Z216" s="225"/>
      <c r="AA216" s="224"/>
      <c r="AB216" s="225"/>
      <c r="AC216" s="224"/>
      <c r="AD216" s="225"/>
      <c r="AE216" s="225"/>
      <c r="AF216" s="225"/>
      <c r="AG216" s="225"/>
      <c r="AH216" s="225"/>
      <c r="AI216" s="225"/>
      <c r="AJ216" s="237">
        <f t="shared" si="80"/>
        <v>0</v>
      </c>
      <c r="AL216" s="55"/>
      <c r="AN216" s="221"/>
      <c r="AP216" s="222"/>
      <c r="AQ216" s="225"/>
      <c r="AR216" s="224"/>
      <c r="AS216" s="225"/>
      <c r="AT216" s="224"/>
      <c r="AU216" s="225"/>
      <c r="AV216" s="225"/>
      <c r="AW216" s="225"/>
      <c r="AX216" s="225"/>
      <c r="AY216" s="225"/>
      <c r="AZ216" s="225"/>
      <c r="BA216" s="237">
        <f t="shared" si="77"/>
        <v>0</v>
      </c>
      <c r="BC216" s="55"/>
      <c r="BE216" s="221"/>
      <c r="BG216" s="222"/>
      <c r="BH216" s="225"/>
      <c r="BI216" s="224"/>
      <c r="BJ216" s="225"/>
      <c r="BK216" s="224"/>
      <c r="BL216" s="225"/>
      <c r="BM216" s="225"/>
      <c r="BN216" s="225"/>
      <c r="BO216" s="225"/>
      <c r="BP216" s="225"/>
      <c r="BQ216" s="225"/>
      <c r="BR216" s="237">
        <f t="shared" si="78"/>
        <v>0</v>
      </c>
      <c r="BT216" s="55"/>
    </row>
    <row r="217" spans="2:72" ht="15" customHeight="1" outlineLevel="1" x14ac:dyDescent="0.25">
      <c r="B217" s="20"/>
      <c r="C217" s="20"/>
      <c r="D217" s="20"/>
      <c r="E217"/>
      <c r="G217" s="55"/>
      <c r="H217" s="72"/>
      <c r="I217" s="51">
        <f t="shared" si="79"/>
        <v>151</v>
      </c>
      <c r="J217" s="283" t="s">
        <v>449</v>
      </c>
      <c r="K217" s="284"/>
      <c r="L217" s="284"/>
      <c r="M217" s="284"/>
      <c r="N217" s="284"/>
      <c r="O217" s="285"/>
      <c r="P217" s="43" t="s">
        <v>100</v>
      </c>
      <c r="Q217" s="32"/>
      <c r="R217" s="44" t="s">
        <v>129</v>
      </c>
      <c r="S217" s="33"/>
      <c r="T217" s="72"/>
      <c r="U217" s="55"/>
      <c r="V217" s="86"/>
      <c r="W217" s="221"/>
      <c r="Y217" s="325"/>
      <c r="Z217" s="225"/>
      <c r="AA217" s="224"/>
      <c r="AB217" s="225"/>
      <c r="AC217" s="224"/>
      <c r="AD217" s="225"/>
      <c r="AE217" s="225"/>
      <c r="AF217" s="225"/>
      <c r="AG217" s="225"/>
      <c r="AH217" s="225"/>
      <c r="AI217" s="225"/>
      <c r="AJ217" s="237">
        <f t="shared" si="80"/>
        <v>0</v>
      </c>
      <c r="AL217" s="55"/>
      <c r="AN217" s="221"/>
      <c r="AP217" s="222"/>
      <c r="AQ217" s="225"/>
      <c r="AR217" s="224"/>
      <c r="AS217" s="225"/>
      <c r="AT217" s="224"/>
      <c r="AU217" s="225"/>
      <c r="AV217" s="225"/>
      <c r="AW217" s="225"/>
      <c r="AX217" s="225"/>
      <c r="AY217" s="225"/>
      <c r="AZ217" s="225"/>
      <c r="BA217" s="237">
        <f t="shared" si="77"/>
        <v>0</v>
      </c>
      <c r="BC217" s="55"/>
      <c r="BE217" s="221"/>
      <c r="BG217" s="222"/>
      <c r="BH217" s="225"/>
      <c r="BI217" s="224"/>
      <c r="BJ217" s="225"/>
      <c r="BK217" s="224"/>
      <c r="BL217" s="225"/>
      <c r="BM217" s="225"/>
      <c r="BN217" s="225"/>
      <c r="BO217" s="225"/>
      <c r="BP217" s="225"/>
      <c r="BQ217" s="225"/>
      <c r="BR217" s="237">
        <f t="shared" si="78"/>
        <v>0</v>
      </c>
      <c r="BT217" s="55"/>
    </row>
    <row r="218" spans="2:72" ht="15" customHeight="1" outlineLevel="1" x14ac:dyDescent="0.25">
      <c r="B218" s="20"/>
      <c r="C218" s="20"/>
      <c r="D218" s="20"/>
      <c r="E218"/>
      <c r="G218" s="55"/>
      <c r="H218" s="72"/>
      <c r="I218" s="51">
        <f t="shared" si="79"/>
        <v>152</v>
      </c>
      <c r="J218" s="283" t="s">
        <v>451</v>
      </c>
      <c r="K218" s="284"/>
      <c r="L218" s="284"/>
      <c r="M218" s="284"/>
      <c r="N218" s="284"/>
      <c r="O218" s="285"/>
      <c r="P218" s="43" t="s">
        <v>100</v>
      </c>
      <c r="Q218" s="32"/>
      <c r="R218" s="44" t="s">
        <v>129</v>
      </c>
      <c r="S218" s="33"/>
      <c r="T218" s="72"/>
      <c r="U218" s="55"/>
      <c r="V218" s="86"/>
      <c r="W218" s="221"/>
      <c r="Y218" s="325"/>
      <c r="Z218" s="225"/>
      <c r="AA218" s="224"/>
      <c r="AB218" s="225"/>
      <c r="AC218" s="224"/>
      <c r="AD218" s="225"/>
      <c r="AE218" s="225"/>
      <c r="AF218" s="225"/>
      <c r="AG218" s="225"/>
      <c r="AH218" s="225">
        <v>1</v>
      </c>
      <c r="AI218" s="225"/>
      <c r="AJ218" s="237">
        <f t="shared" si="80"/>
        <v>0</v>
      </c>
      <c r="AL218" s="55"/>
      <c r="AN218" s="221"/>
      <c r="AP218" s="222"/>
      <c r="AQ218" s="225"/>
      <c r="AR218" s="224"/>
      <c r="AS218" s="225"/>
      <c r="AT218" s="224"/>
      <c r="AU218" s="225"/>
      <c r="AV218" s="225"/>
      <c r="AW218" s="225"/>
      <c r="AX218" s="225"/>
      <c r="AY218" s="225">
        <v>1</v>
      </c>
      <c r="AZ218" s="225"/>
      <c r="BA218" s="237">
        <f t="shared" si="77"/>
        <v>0</v>
      </c>
      <c r="BC218" s="55"/>
      <c r="BE218" s="221"/>
      <c r="BG218" s="222"/>
      <c r="BH218" s="225"/>
      <c r="BI218" s="224"/>
      <c r="BJ218" s="225"/>
      <c r="BK218" s="224"/>
      <c r="BL218" s="225"/>
      <c r="BM218" s="225"/>
      <c r="BN218" s="225"/>
      <c r="BO218" s="225"/>
      <c r="BP218" s="225">
        <v>1</v>
      </c>
      <c r="BQ218" s="225"/>
      <c r="BR218" s="237">
        <f t="shared" si="78"/>
        <v>0</v>
      </c>
      <c r="BT218" s="55"/>
    </row>
    <row r="219" spans="2:72" ht="15" customHeight="1" outlineLevel="1" x14ac:dyDescent="0.25">
      <c r="B219" s="20"/>
      <c r="C219" s="20"/>
      <c r="D219" s="20"/>
      <c r="E219"/>
      <c r="G219" s="55"/>
      <c r="H219" s="72"/>
      <c r="I219" s="51">
        <f t="shared" si="79"/>
        <v>153</v>
      </c>
      <c r="J219" s="283" t="s">
        <v>452</v>
      </c>
      <c r="K219" s="284"/>
      <c r="L219" s="284"/>
      <c r="M219" s="284"/>
      <c r="N219" s="284"/>
      <c r="O219" s="285"/>
      <c r="P219" s="43" t="s">
        <v>100</v>
      </c>
      <c r="Q219" s="32"/>
      <c r="R219" s="44" t="s">
        <v>129</v>
      </c>
      <c r="S219" s="33"/>
      <c r="T219" s="72"/>
      <c r="U219" s="55"/>
      <c r="V219" s="86"/>
      <c r="W219" s="221"/>
      <c r="Y219" s="325"/>
      <c r="Z219" s="225"/>
      <c r="AA219" s="224"/>
      <c r="AB219" s="225"/>
      <c r="AC219" s="224"/>
      <c r="AD219" s="225"/>
      <c r="AE219" s="225"/>
      <c r="AF219" s="225"/>
      <c r="AG219" s="225"/>
      <c r="AH219" s="225"/>
      <c r="AI219" s="225"/>
      <c r="AJ219" s="237">
        <f t="shared" si="80"/>
        <v>0</v>
      </c>
      <c r="AL219" s="55"/>
      <c r="AN219" s="221"/>
      <c r="AP219" s="222"/>
      <c r="AQ219" s="225"/>
      <c r="AR219" s="224"/>
      <c r="AS219" s="225"/>
      <c r="AT219" s="224"/>
      <c r="AU219" s="225"/>
      <c r="AV219" s="225"/>
      <c r="AW219" s="225"/>
      <c r="AX219" s="225"/>
      <c r="AY219" s="225"/>
      <c r="AZ219" s="225"/>
      <c r="BA219" s="237">
        <f t="shared" si="77"/>
        <v>0</v>
      </c>
      <c r="BC219" s="55"/>
      <c r="BE219" s="221"/>
      <c r="BG219" s="222"/>
      <c r="BH219" s="225"/>
      <c r="BI219" s="224"/>
      <c r="BJ219" s="225"/>
      <c r="BK219" s="224"/>
      <c r="BL219" s="225"/>
      <c r="BM219" s="225"/>
      <c r="BN219" s="225"/>
      <c r="BO219" s="225"/>
      <c r="BP219" s="225"/>
      <c r="BQ219" s="225"/>
      <c r="BR219" s="237">
        <f t="shared" si="78"/>
        <v>0</v>
      </c>
      <c r="BT219" s="55"/>
    </row>
    <row r="220" spans="2:72" ht="15" customHeight="1" outlineLevel="1" x14ac:dyDescent="0.25">
      <c r="B220" s="20"/>
      <c r="C220" s="20">
        <f>IF(ISERROR(I220+1)=TRUE,I220,IF(I220="","",MAX(C$15:C216)+1))</f>
        <v>139</v>
      </c>
      <c r="D220" s="20">
        <f t="shared" si="59"/>
        <v>1</v>
      </c>
      <c r="E220"/>
      <c r="G220" s="55"/>
      <c r="H220" s="72"/>
      <c r="I220" s="51">
        <f t="shared" si="79"/>
        <v>154</v>
      </c>
      <c r="J220" s="283" t="s">
        <v>453</v>
      </c>
      <c r="K220" s="284"/>
      <c r="L220" s="284"/>
      <c r="M220" s="284"/>
      <c r="N220" s="284"/>
      <c r="O220" s="285"/>
      <c r="P220" s="43" t="s">
        <v>100</v>
      </c>
      <c r="Q220" s="32"/>
      <c r="R220" s="44" t="s">
        <v>129</v>
      </c>
      <c r="S220" s="33"/>
      <c r="T220" s="72"/>
      <c r="U220" s="55"/>
      <c r="V220" s="86"/>
      <c r="W220" s="221"/>
      <c r="Y220" s="222"/>
      <c r="Z220" s="225"/>
      <c r="AA220" s="224"/>
      <c r="AB220" s="225"/>
      <c r="AC220" s="224"/>
      <c r="AD220" s="225"/>
      <c r="AE220" s="225"/>
      <c r="AF220" s="225"/>
      <c r="AG220" s="225"/>
      <c r="AH220" s="225">
        <v>0</v>
      </c>
      <c r="AI220" s="225"/>
      <c r="AJ220" s="237">
        <f t="shared" si="80"/>
        <v>0</v>
      </c>
      <c r="AL220" s="55"/>
      <c r="AN220" s="221"/>
      <c r="AP220" s="222"/>
      <c r="AQ220" s="225"/>
      <c r="AR220" s="224"/>
      <c r="AS220" s="225"/>
      <c r="AT220" s="224"/>
      <c r="AU220" s="225"/>
      <c r="AV220" s="225"/>
      <c r="AW220" s="225"/>
      <c r="AX220" s="225"/>
      <c r="AY220" s="225"/>
      <c r="AZ220" s="225"/>
      <c r="BA220" s="237">
        <f t="shared" si="77"/>
        <v>0</v>
      </c>
      <c r="BC220" s="55"/>
      <c r="BE220" s="221"/>
      <c r="BG220" s="222"/>
      <c r="BH220" s="225"/>
      <c r="BI220" s="224"/>
      <c r="BJ220" s="225"/>
      <c r="BK220" s="224"/>
      <c r="BL220" s="225"/>
      <c r="BM220" s="225"/>
      <c r="BN220" s="225"/>
      <c r="BO220" s="225"/>
      <c r="BP220" s="225"/>
      <c r="BQ220" s="225"/>
      <c r="BR220" s="237">
        <f t="shared" si="78"/>
        <v>0</v>
      </c>
      <c r="BT220" s="55"/>
    </row>
    <row r="221" spans="2:72" ht="15" customHeight="1" outlineLevel="1" x14ac:dyDescent="0.25">
      <c r="B221" s="20"/>
      <c r="C221" s="20">
        <f>IF(ISERROR(I221+1)=TRUE,I221,IF(I221="","",MAX(C$15:C220)+1))</f>
        <v>140</v>
      </c>
      <c r="D221" s="20">
        <f t="shared" si="59"/>
        <v>1</v>
      </c>
      <c r="E221"/>
      <c r="G221" s="55"/>
      <c r="H221" s="72"/>
      <c r="I221" s="51">
        <f t="shared" si="79"/>
        <v>155</v>
      </c>
      <c r="J221" s="283" t="s">
        <v>454</v>
      </c>
      <c r="K221" s="284"/>
      <c r="L221" s="284"/>
      <c r="M221" s="284"/>
      <c r="N221" s="284"/>
      <c r="O221" s="285"/>
      <c r="P221" s="43" t="s">
        <v>100</v>
      </c>
      <c r="Q221" s="32"/>
      <c r="R221" s="44" t="s">
        <v>129</v>
      </c>
      <c r="S221" s="33"/>
      <c r="T221" s="72"/>
      <c r="U221" s="55"/>
      <c r="V221" s="86"/>
      <c r="W221" s="221"/>
      <c r="Y221" s="222"/>
      <c r="Z221" s="225"/>
      <c r="AA221" s="224"/>
      <c r="AB221" s="225"/>
      <c r="AC221" s="224"/>
      <c r="AD221" s="225"/>
      <c r="AE221" s="225"/>
      <c r="AF221" s="225"/>
      <c r="AG221" s="225"/>
      <c r="AH221" s="225"/>
      <c r="AI221" s="225"/>
      <c r="AJ221" s="237">
        <f t="shared" si="80"/>
        <v>0</v>
      </c>
      <c r="AL221" s="55"/>
      <c r="AN221" s="221"/>
      <c r="AP221" s="222"/>
      <c r="AQ221" s="225"/>
      <c r="AR221" s="224"/>
      <c r="AS221" s="225"/>
      <c r="AT221" s="224"/>
      <c r="AU221" s="225"/>
      <c r="AV221" s="225"/>
      <c r="AW221" s="225"/>
      <c r="AX221" s="225"/>
      <c r="AY221" s="225"/>
      <c r="AZ221" s="225"/>
      <c r="BA221" s="237">
        <f t="shared" si="77"/>
        <v>0</v>
      </c>
      <c r="BC221" s="55"/>
      <c r="BE221" s="221"/>
      <c r="BG221" s="222"/>
      <c r="BH221" s="225"/>
      <c r="BI221" s="224"/>
      <c r="BJ221" s="225"/>
      <c r="BK221" s="224"/>
      <c r="BL221" s="225"/>
      <c r="BM221" s="225"/>
      <c r="BN221" s="225"/>
      <c r="BO221" s="225"/>
      <c r="BP221" s="225"/>
      <c r="BQ221" s="225"/>
      <c r="BR221" s="237">
        <f t="shared" si="78"/>
        <v>0</v>
      </c>
      <c r="BT221" s="55"/>
    </row>
    <row r="222" spans="2:72" x14ac:dyDescent="0.25">
      <c r="B222" s="20" t="str">
        <f>I198</f>
        <v>3.4 | TARIFAS SERVICIOS DE CEMENTACIÓN - SERVICIOS(*1)</v>
      </c>
      <c r="C222" s="20" t="str">
        <f>IF(ISERROR(I222+1)=TRUE,I222,IF(I222="","",MAX(C$15:C221)+1))</f>
        <v/>
      </c>
      <c r="D222" s="20" t="str">
        <f t="shared" ref="D222:D290" si="81">IF(I222="","",IF(ISERROR(I222+1)=TRUE,"",1))</f>
        <v/>
      </c>
      <c r="E222"/>
      <c r="G222" s="55"/>
      <c r="H222" s="72"/>
      <c r="I222" s="21" t="s">
        <v>96</v>
      </c>
      <c r="J222" s="22"/>
      <c r="K222" s="22"/>
      <c r="L222" s="22"/>
      <c r="M222" s="22"/>
      <c r="N222" s="22"/>
      <c r="O222" s="22"/>
      <c r="P222" s="22"/>
      <c r="Q222" s="146"/>
      <c r="R222" s="22"/>
      <c r="S222" s="166"/>
      <c r="T222" s="72"/>
      <c r="U222" s="55"/>
      <c r="V222" s="86"/>
      <c r="W222" s="229" t="str">
        <f>W$34</f>
        <v>Total [US$]</v>
      </c>
      <c r="Y222" s="240">
        <f t="shared" ref="Y222:AI222" si="82">SUMPRODUCT(Y$200:Y$221,$Q$200:$Q$221)</f>
        <v>0</v>
      </c>
      <c r="Z222" s="240">
        <f t="shared" si="82"/>
        <v>0</v>
      </c>
      <c r="AA222" s="240">
        <f t="shared" si="82"/>
        <v>0</v>
      </c>
      <c r="AB222" s="240">
        <f t="shared" si="82"/>
        <v>0</v>
      </c>
      <c r="AC222" s="240">
        <f t="shared" si="82"/>
        <v>0</v>
      </c>
      <c r="AD222" s="240">
        <f t="shared" si="82"/>
        <v>0</v>
      </c>
      <c r="AE222" s="240">
        <f t="shared" si="82"/>
        <v>0</v>
      </c>
      <c r="AF222" s="240">
        <f t="shared" si="82"/>
        <v>0</v>
      </c>
      <c r="AG222" s="240">
        <f t="shared" si="82"/>
        <v>0</v>
      </c>
      <c r="AH222" s="240">
        <f t="shared" si="82"/>
        <v>0</v>
      </c>
      <c r="AI222" s="240">
        <f t="shared" si="82"/>
        <v>0</v>
      </c>
      <c r="AJ222" s="231">
        <f>SUM(Y222:AI222)</f>
        <v>0</v>
      </c>
      <c r="AL222" s="55"/>
      <c r="AN222" s="229" t="str">
        <f>AN$34</f>
        <v>Total [US$]</v>
      </c>
      <c r="AP222" s="240">
        <f t="shared" ref="AP222:AZ222" si="83">SUMPRODUCT(AP$200:AP$221,$Q$200:$Q$221)</f>
        <v>0</v>
      </c>
      <c r="AQ222" s="240">
        <f t="shared" si="83"/>
        <v>0</v>
      </c>
      <c r="AR222" s="240">
        <f t="shared" si="83"/>
        <v>0</v>
      </c>
      <c r="AS222" s="240">
        <f t="shared" si="83"/>
        <v>0</v>
      </c>
      <c r="AT222" s="240">
        <f t="shared" si="83"/>
        <v>0</v>
      </c>
      <c r="AU222" s="240">
        <f t="shared" si="83"/>
        <v>0</v>
      </c>
      <c r="AV222" s="240">
        <f t="shared" si="83"/>
        <v>0</v>
      </c>
      <c r="AW222" s="240">
        <f t="shared" si="83"/>
        <v>0</v>
      </c>
      <c r="AX222" s="240">
        <f t="shared" si="83"/>
        <v>0</v>
      </c>
      <c r="AY222" s="240">
        <f t="shared" si="83"/>
        <v>0</v>
      </c>
      <c r="AZ222" s="240">
        <f t="shared" si="83"/>
        <v>0</v>
      </c>
      <c r="BA222" s="231">
        <f>SUM(AP222:AZ222)</f>
        <v>0</v>
      </c>
      <c r="BC222" s="55"/>
      <c r="BE222" s="229" t="str">
        <f>BE$34</f>
        <v>Total [US$]</v>
      </c>
      <c r="BG222" s="240">
        <f t="shared" ref="BG222:BQ222" si="84">SUMPRODUCT(BG$200:BG$221,$Q$200:$Q$221)</f>
        <v>0</v>
      </c>
      <c r="BH222" s="240">
        <f t="shared" si="84"/>
        <v>0</v>
      </c>
      <c r="BI222" s="240">
        <f t="shared" si="84"/>
        <v>0</v>
      </c>
      <c r="BJ222" s="240">
        <f t="shared" si="84"/>
        <v>0</v>
      </c>
      <c r="BK222" s="240">
        <f t="shared" si="84"/>
        <v>0</v>
      </c>
      <c r="BL222" s="240">
        <f t="shared" si="84"/>
        <v>0</v>
      </c>
      <c r="BM222" s="240">
        <f t="shared" si="84"/>
        <v>0</v>
      </c>
      <c r="BN222" s="240">
        <f t="shared" si="84"/>
        <v>0</v>
      </c>
      <c r="BO222" s="240">
        <f t="shared" si="84"/>
        <v>0</v>
      </c>
      <c r="BP222" s="240">
        <f t="shared" si="84"/>
        <v>0</v>
      </c>
      <c r="BQ222" s="240">
        <f t="shared" si="84"/>
        <v>0</v>
      </c>
      <c r="BR222" s="231">
        <f>SUM(BG222:BQ222)</f>
        <v>0</v>
      </c>
      <c r="BT222" s="55"/>
    </row>
    <row r="223" spans="2:72" x14ac:dyDescent="0.25">
      <c r="B223" s="20"/>
      <c r="C223" s="20" t="str">
        <f>IF(ISERROR(I223+1)=TRUE,I223,IF(I223="","",MAX(C$15:C222)+1))</f>
        <v/>
      </c>
      <c r="D223" s="20" t="str">
        <f t="shared" si="81"/>
        <v/>
      </c>
      <c r="E223"/>
      <c r="G223" s="55"/>
      <c r="H223" s="72"/>
      <c r="I223" s="134" t="s">
        <v>96</v>
      </c>
      <c r="J223" s="134"/>
      <c r="K223" s="134"/>
      <c r="L223" s="134"/>
      <c r="M223" s="134"/>
      <c r="N223" s="134"/>
      <c r="O223" s="134"/>
      <c r="P223" s="135"/>
      <c r="Q223" s="136"/>
      <c r="R223" s="137"/>
      <c r="S223" s="136"/>
      <c r="T223" s="72"/>
      <c r="U223" s="55"/>
      <c r="V223" s="86"/>
      <c r="Z223" s="222"/>
      <c r="AA223" s="225"/>
      <c r="AB223" s="224"/>
      <c r="AC223" s="225"/>
      <c r="AD223" s="224"/>
      <c r="AE223" s="225"/>
      <c r="AF223" s="225"/>
      <c r="AG223" s="225"/>
      <c r="AH223" s="225"/>
      <c r="AI223" s="225"/>
      <c r="AJ223" s="226"/>
      <c r="AL223" s="55"/>
      <c r="BC223" s="55"/>
      <c r="BT223" s="55"/>
    </row>
    <row r="224" spans="2:72" x14ac:dyDescent="0.25">
      <c r="B224" s="20"/>
      <c r="C224" s="20" t="str">
        <f>IF(ISERROR(I224+1)=TRUE,I224,IF(I224="","",MAX(C$15:C223)+1))</f>
        <v>3.5 | TARIFAS SERVICIOS DE CEMENTACIÓN - HERRAMIENTAS Y MATERIALES</v>
      </c>
      <c r="D224" s="20" t="str">
        <f t="shared" si="81"/>
        <v/>
      </c>
      <c r="E224"/>
      <c r="G224" s="55"/>
      <c r="H224" s="72"/>
      <c r="I224" s="56" t="s">
        <v>260</v>
      </c>
      <c r="J224" s="56"/>
      <c r="K224" s="56"/>
      <c r="L224" s="56"/>
      <c r="M224" s="56"/>
      <c r="N224" s="56"/>
      <c r="O224" s="56"/>
      <c r="P224" s="56"/>
      <c r="Q224" s="151"/>
      <c r="R224" s="56"/>
      <c r="S224" s="151"/>
      <c r="T224" s="72"/>
      <c r="U224" s="55"/>
      <c r="V224" s="86"/>
      <c r="W224" s="56" t="str">
        <f>W$3</f>
        <v>POZO | WOOLIS 1 EXP | CANTIDADES Y MONTOS</v>
      </c>
      <c r="X224" s="56"/>
      <c r="Y224" s="56"/>
      <c r="Z224" s="56"/>
      <c r="AA224" s="244"/>
      <c r="AB224" s="56"/>
      <c r="AC224" s="244"/>
      <c r="AD224" s="56"/>
      <c r="AE224" s="56"/>
      <c r="AF224" s="56"/>
      <c r="AG224" s="56"/>
      <c r="AH224" s="56"/>
      <c r="AI224" s="56"/>
      <c r="AJ224" s="56"/>
      <c r="AL224" s="55"/>
      <c r="AN224" s="56" t="str">
        <f>AN$3</f>
        <v>POZO | WOOLIS 2 EXP | CANTIDADES Y MONTOS</v>
      </c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C224" s="55"/>
      <c r="BE224" s="56" t="str">
        <f>BE$3</f>
        <v>POZO | TOJOL 1 EXP | CANTIDADES Y MONTOS</v>
      </c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T224" s="55"/>
    </row>
    <row r="225" spans="2:72" x14ac:dyDescent="0.25">
      <c r="B225" s="20"/>
      <c r="C225" s="20" t="str">
        <f>IF(ISERROR(I225+1)=TRUE,I225,IF(I225="","",MAX(C$15:C224)+1))</f>
        <v/>
      </c>
      <c r="D225" s="20" t="str">
        <f t="shared" si="81"/>
        <v/>
      </c>
      <c r="E225"/>
      <c r="G225" s="55"/>
      <c r="H225" s="72"/>
      <c r="I225" s="13" t="s">
        <v>96</v>
      </c>
      <c r="T225" s="72"/>
      <c r="U225" s="55"/>
      <c r="V225" s="86"/>
      <c r="Z225" s="222"/>
      <c r="AA225" s="225"/>
      <c r="AB225" s="224"/>
      <c r="AC225" s="225"/>
      <c r="AD225" s="224"/>
      <c r="AE225" s="225"/>
      <c r="AF225" s="225"/>
      <c r="AG225" s="225"/>
      <c r="AH225" s="225"/>
      <c r="AI225" s="225"/>
      <c r="AJ225" s="226"/>
      <c r="AL225" s="55"/>
      <c r="BC225" s="55"/>
      <c r="BT225" s="55"/>
    </row>
    <row r="226" spans="2:72" outlineLevel="1" x14ac:dyDescent="0.25">
      <c r="B226" s="20"/>
      <c r="C226" s="20">
        <f>IF(ISERROR(I226+1)=TRUE,I226,IF(I226="","",MAX(C$15:C225)+1))</f>
        <v>141</v>
      </c>
      <c r="D226" s="20">
        <f t="shared" si="81"/>
        <v>1</v>
      </c>
      <c r="E226"/>
      <c r="G226" s="55"/>
      <c r="H226" s="72"/>
      <c r="I226" s="28">
        <f>+I221+1</f>
        <v>156</v>
      </c>
      <c r="J226" s="278" t="s">
        <v>261</v>
      </c>
      <c r="K226" s="30"/>
      <c r="L226" s="30"/>
      <c r="M226" s="30"/>
      <c r="N226" s="30"/>
      <c r="O226" s="31"/>
      <c r="P226" s="43" t="s">
        <v>198</v>
      </c>
      <c r="Q226" s="32"/>
      <c r="R226" s="44" t="s">
        <v>129</v>
      </c>
      <c r="S226" s="33"/>
      <c r="T226" s="72"/>
      <c r="U226" s="55"/>
      <c r="V226" s="86"/>
      <c r="W226" s="221"/>
      <c r="Y226" s="222"/>
      <c r="Z226" s="222"/>
      <c r="AA226" s="225"/>
      <c r="AB226" s="224"/>
      <c r="AC226" s="225"/>
      <c r="AD226" s="224"/>
      <c r="AE226" s="225"/>
      <c r="AF226" s="225"/>
      <c r="AG226" s="225"/>
      <c r="AH226" s="225"/>
      <c r="AI226" s="225"/>
      <c r="AJ226" s="237">
        <f t="shared" ref="AJ226:AJ246" si="85">SUM(Y226:AI226)*$Q226</f>
        <v>0</v>
      </c>
      <c r="AL226" s="55"/>
      <c r="AN226" s="221"/>
      <c r="AP226" s="222"/>
      <c r="AQ226" s="225"/>
      <c r="AR226" s="225"/>
      <c r="AS226" s="225"/>
      <c r="AT226" s="225"/>
      <c r="AU226" s="225"/>
      <c r="AV226" s="225"/>
      <c r="AW226" s="225"/>
      <c r="AX226" s="225"/>
      <c r="AY226" s="225"/>
      <c r="AZ226" s="225"/>
      <c r="BA226" s="237">
        <f t="shared" ref="BA226:BA246" si="86">SUM(AP226:AZ226)*$Q226</f>
        <v>0</v>
      </c>
      <c r="BC226" s="55"/>
      <c r="BE226" s="221"/>
      <c r="BG226" s="222"/>
      <c r="BH226" s="225"/>
      <c r="BI226" s="225"/>
      <c r="BJ226" s="225"/>
      <c r="BK226" s="225"/>
      <c r="BL226" s="225"/>
      <c r="BM226" s="225"/>
      <c r="BN226" s="225"/>
      <c r="BO226" s="225"/>
      <c r="BP226" s="225"/>
      <c r="BQ226" s="225">
        <v>1</v>
      </c>
      <c r="BR226" s="237">
        <f t="shared" ref="BR226:BR246" si="87">SUM(BG226:BQ226)*$Q226</f>
        <v>0</v>
      </c>
      <c r="BT226" s="55"/>
    </row>
    <row r="227" spans="2:72" outlineLevel="1" x14ac:dyDescent="0.25">
      <c r="B227" s="20"/>
      <c r="C227" s="20">
        <f>IF(ISERROR(I227+1)=TRUE,I227,IF(I227="","",MAX(C$15:C226)+1))</f>
        <v>142</v>
      </c>
      <c r="D227" s="20">
        <f t="shared" si="81"/>
        <v>1</v>
      </c>
      <c r="E227"/>
      <c r="G227" s="55"/>
      <c r="H227" s="72"/>
      <c r="I227" s="28">
        <f t="shared" ref="I227:I246" si="88">+I226+1</f>
        <v>157</v>
      </c>
      <c r="J227" s="278" t="s">
        <v>262</v>
      </c>
      <c r="K227" s="30"/>
      <c r="L227" s="30"/>
      <c r="M227" s="30"/>
      <c r="N227" s="30"/>
      <c r="O227" s="31"/>
      <c r="P227" s="43" t="s">
        <v>198</v>
      </c>
      <c r="Q227" s="32"/>
      <c r="R227" s="44" t="s">
        <v>129</v>
      </c>
      <c r="S227" s="33"/>
      <c r="T227" s="72"/>
      <c r="U227" s="55"/>
      <c r="V227" s="86"/>
      <c r="W227" s="221"/>
      <c r="Y227" s="222"/>
      <c r="Z227" s="222"/>
      <c r="AA227" s="225"/>
      <c r="AB227" s="224"/>
      <c r="AC227" s="225"/>
      <c r="AD227" s="224"/>
      <c r="AE227" s="225"/>
      <c r="AF227" s="225"/>
      <c r="AG227" s="225"/>
      <c r="AH227" s="225"/>
      <c r="AI227" s="225"/>
      <c r="AJ227" s="237">
        <f t="shared" si="85"/>
        <v>0</v>
      </c>
      <c r="AL227" s="55"/>
      <c r="AN227" s="221"/>
      <c r="AP227" s="222"/>
      <c r="AQ227" s="225"/>
      <c r="AR227" s="225"/>
      <c r="AS227" s="225"/>
      <c r="AT227" s="225"/>
      <c r="AU227" s="225"/>
      <c r="AV227" s="225"/>
      <c r="AW227" s="225"/>
      <c r="AX227" s="225"/>
      <c r="AY227" s="225"/>
      <c r="AZ227" s="225"/>
      <c r="BA227" s="237">
        <f t="shared" si="86"/>
        <v>0</v>
      </c>
      <c r="BC227" s="55"/>
      <c r="BE227" s="221"/>
      <c r="BG227" s="222"/>
      <c r="BH227" s="225"/>
      <c r="BI227" s="225"/>
      <c r="BJ227" s="225"/>
      <c r="BK227" s="225"/>
      <c r="BL227" s="225"/>
      <c r="BM227" s="225"/>
      <c r="BN227" s="225"/>
      <c r="BO227" s="225"/>
      <c r="BP227" s="225"/>
      <c r="BQ227" s="225">
        <v>1</v>
      </c>
      <c r="BR227" s="237">
        <f t="shared" si="87"/>
        <v>0</v>
      </c>
      <c r="BT227" s="55"/>
    </row>
    <row r="228" spans="2:72" outlineLevel="1" x14ac:dyDescent="0.25">
      <c r="B228" s="20"/>
      <c r="C228" s="20">
        <f>IF(ISERROR(I228+1)=TRUE,I228,IF(I228="","",MAX(C$15:C227)+1))</f>
        <v>143</v>
      </c>
      <c r="D228" s="20">
        <f t="shared" si="81"/>
        <v>1</v>
      </c>
      <c r="E228"/>
      <c r="G228" s="55"/>
      <c r="H228" s="72"/>
      <c r="I228" s="28">
        <f t="shared" si="88"/>
        <v>158</v>
      </c>
      <c r="J228" s="278" t="s">
        <v>263</v>
      </c>
      <c r="K228" s="30"/>
      <c r="L228" s="30"/>
      <c r="M228" s="30"/>
      <c r="N228" s="30"/>
      <c r="O228" s="31"/>
      <c r="P228" s="43" t="s">
        <v>198</v>
      </c>
      <c r="Q228" s="32"/>
      <c r="R228" s="44" t="s">
        <v>129</v>
      </c>
      <c r="S228" s="33"/>
      <c r="T228" s="72"/>
      <c r="U228" s="55"/>
      <c r="V228" s="86"/>
      <c r="W228" s="221"/>
      <c r="Y228" s="222"/>
      <c r="Z228" s="222"/>
      <c r="AA228" s="225"/>
      <c r="AB228" s="224"/>
      <c r="AC228" s="225"/>
      <c r="AD228" s="224"/>
      <c r="AE228" s="225"/>
      <c r="AF228" s="225"/>
      <c r="AG228" s="225"/>
      <c r="AH228" s="225"/>
      <c r="AI228" s="225"/>
      <c r="AJ228" s="237">
        <f t="shared" si="85"/>
        <v>0</v>
      </c>
      <c r="AL228" s="55"/>
      <c r="AN228" s="221"/>
      <c r="AP228" s="222"/>
      <c r="AQ228" s="225"/>
      <c r="AR228" s="225"/>
      <c r="AS228" s="225"/>
      <c r="AT228" s="225"/>
      <c r="AU228" s="225"/>
      <c r="AV228" s="225"/>
      <c r="AW228" s="225"/>
      <c r="AX228" s="225"/>
      <c r="AY228" s="225"/>
      <c r="AZ228" s="225"/>
      <c r="BA228" s="237">
        <f t="shared" si="86"/>
        <v>0</v>
      </c>
      <c r="BC228" s="55"/>
      <c r="BE228" s="221"/>
      <c r="BG228" s="222"/>
      <c r="BH228" s="225"/>
      <c r="BI228" s="225"/>
      <c r="BJ228" s="225"/>
      <c r="BK228" s="225"/>
      <c r="BL228" s="225"/>
      <c r="BM228" s="225"/>
      <c r="BN228" s="225"/>
      <c r="BO228" s="225"/>
      <c r="BP228" s="225"/>
      <c r="BQ228" s="225">
        <v>1</v>
      </c>
      <c r="BR228" s="237">
        <f t="shared" si="87"/>
        <v>0</v>
      </c>
      <c r="BT228" s="55"/>
    </row>
    <row r="229" spans="2:72" outlineLevel="1" x14ac:dyDescent="0.25">
      <c r="B229" s="20"/>
      <c r="C229" s="20">
        <f>IF(ISERROR(I229+1)=TRUE,I229,IF(I229="","",MAX(C$15:C228)+1))</f>
        <v>144</v>
      </c>
      <c r="D229" s="20">
        <f t="shared" si="81"/>
        <v>1</v>
      </c>
      <c r="E229"/>
      <c r="G229" s="55"/>
      <c r="H229" s="72"/>
      <c r="I229" s="28">
        <f t="shared" si="88"/>
        <v>159</v>
      </c>
      <c r="J229" s="278" t="s">
        <v>264</v>
      </c>
      <c r="K229" s="30"/>
      <c r="L229" s="30"/>
      <c r="M229" s="30"/>
      <c r="N229" s="30"/>
      <c r="O229" s="31"/>
      <c r="P229" s="43" t="s">
        <v>198</v>
      </c>
      <c r="Q229" s="32"/>
      <c r="R229" s="44" t="s">
        <v>129</v>
      </c>
      <c r="S229" s="33"/>
      <c r="T229" s="72"/>
      <c r="U229" s="55"/>
      <c r="V229" s="86"/>
      <c r="W229" s="221"/>
      <c r="Y229" s="222"/>
      <c r="Z229" s="222"/>
      <c r="AA229" s="225"/>
      <c r="AB229" s="224"/>
      <c r="AC229" s="225"/>
      <c r="AD229" s="224"/>
      <c r="AE229" s="225"/>
      <c r="AF229" s="225"/>
      <c r="AG229" s="225"/>
      <c r="AH229" s="225"/>
      <c r="AI229" s="225"/>
      <c r="AJ229" s="237">
        <f t="shared" si="85"/>
        <v>0</v>
      </c>
      <c r="AL229" s="55"/>
      <c r="AN229" s="221"/>
      <c r="AP229" s="222"/>
      <c r="AQ229" s="225"/>
      <c r="AR229" s="225"/>
      <c r="AS229" s="225"/>
      <c r="AT229" s="225"/>
      <c r="AU229" s="225"/>
      <c r="AV229" s="225"/>
      <c r="AW229" s="225"/>
      <c r="AX229" s="225"/>
      <c r="AY229" s="225"/>
      <c r="AZ229" s="225"/>
      <c r="BA229" s="237">
        <f t="shared" si="86"/>
        <v>0</v>
      </c>
      <c r="BC229" s="55"/>
      <c r="BE229" s="221"/>
      <c r="BG229" s="222"/>
      <c r="BH229" s="225"/>
      <c r="BI229" s="225"/>
      <c r="BJ229" s="225"/>
      <c r="BK229" s="225"/>
      <c r="BL229" s="225"/>
      <c r="BM229" s="225"/>
      <c r="BN229" s="225"/>
      <c r="BO229" s="225"/>
      <c r="BP229" s="225"/>
      <c r="BQ229" s="225"/>
      <c r="BR229" s="237">
        <f t="shared" si="87"/>
        <v>0</v>
      </c>
      <c r="BT229" s="55"/>
    </row>
    <row r="230" spans="2:72" outlineLevel="1" x14ac:dyDescent="0.25">
      <c r="B230" s="20"/>
      <c r="C230" s="20">
        <f>IF(ISERROR(I230+1)=TRUE,I230,IF(I230="","",MAX(C$15:C229)+1))</f>
        <v>145</v>
      </c>
      <c r="D230" s="20">
        <f t="shared" si="81"/>
        <v>1</v>
      </c>
      <c r="E230"/>
      <c r="G230" s="55"/>
      <c r="H230" s="72"/>
      <c r="I230" s="28">
        <f t="shared" si="88"/>
        <v>160</v>
      </c>
      <c r="J230" s="278" t="s">
        <v>265</v>
      </c>
      <c r="K230" s="30"/>
      <c r="L230" s="30"/>
      <c r="M230" s="30"/>
      <c r="N230" s="30"/>
      <c r="O230" s="31"/>
      <c r="P230" s="43" t="s">
        <v>198</v>
      </c>
      <c r="Q230" s="32"/>
      <c r="R230" s="44" t="s">
        <v>129</v>
      </c>
      <c r="S230" s="33"/>
      <c r="T230" s="72"/>
      <c r="U230" s="55"/>
      <c r="V230" s="86"/>
      <c r="W230" s="221"/>
      <c r="Y230" s="222"/>
      <c r="Z230" s="222"/>
      <c r="AA230" s="225"/>
      <c r="AB230" s="224"/>
      <c r="AC230" s="225"/>
      <c r="AD230" s="224"/>
      <c r="AE230" s="225"/>
      <c r="AF230" s="225"/>
      <c r="AG230" s="225"/>
      <c r="AH230" s="225"/>
      <c r="AI230" s="225"/>
      <c r="AJ230" s="237">
        <f t="shared" si="85"/>
        <v>0</v>
      </c>
      <c r="AL230" s="55"/>
      <c r="AN230" s="221"/>
      <c r="AP230" s="222"/>
      <c r="AQ230" s="225"/>
      <c r="AR230" s="225"/>
      <c r="AS230" s="225"/>
      <c r="AT230" s="225"/>
      <c r="AU230" s="225"/>
      <c r="AV230" s="225"/>
      <c r="AW230" s="225"/>
      <c r="AX230" s="225"/>
      <c r="AY230" s="225"/>
      <c r="AZ230" s="225"/>
      <c r="BA230" s="237">
        <f t="shared" si="86"/>
        <v>0</v>
      </c>
      <c r="BC230" s="55"/>
      <c r="BE230" s="221"/>
      <c r="BG230" s="222"/>
      <c r="BH230" s="225"/>
      <c r="BI230" s="225"/>
      <c r="BJ230" s="225"/>
      <c r="BK230" s="225"/>
      <c r="BL230" s="225"/>
      <c r="BM230" s="225"/>
      <c r="BN230" s="225"/>
      <c r="BO230" s="225"/>
      <c r="BP230" s="225"/>
      <c r="BQ230" s="225"/>
      <c r="BR230" s="237">
        <f t="shared" si="87"/>
        <v>0</v>
      </c>
      <c r="BT230" s="55"/>
    </row>
    <row r="231" spans="2:72" outlineLevel="1" x14ac:dyDescent="0.25">
      <c r="B231" s="20"/>
      <c r="C231" s="20">
        <f>IF(ISERROR(I231+1)=TRUE,I231,IF(I231="","",MAX(C$15:C230)+1))</f>
        <v>146</v>
      </c>
      <c r="D231" s="20">
        <f t="shared" si="81"/>
        <v>1</v>
      </c>
      <c r="E231"/>
      <c r="G231" s="55"/>
      <c r="H231" s="72"/>
      <c r="I231" s="28">
        <f t="shared" si="88"/>
        <v>161</v>
      </c>
      <c r="J231" s="278" t="s">
        <v>266</v>
      </c>
      <c r="K231" s="30"/>
      <c r="L231" s="30"/>
      <c r="M231" s="30"/>
      <c r="N231" s="30"/>
      <c r="O231" s="31"/>
      <c r="P231" s="43" t="s">
        <v>198</v>
      </c>
      <c r="Q231" s="32"/>
      <c r="R231" s="44" t="s">
        <v>129</v>
      </c>
      <c r="S231" s="33"/>
      <c r="T231" s="72"/>
      <c r="U231" s="55"/>
      <c r="V231" s="86"/>
      <c r="W231" s="221"/>
      <c r="Y231" s="222"/>
      <c r="Z231" s="222"/>
      <c r="AA231" s="225"/>
      <c r="AB231" s="224"/>
      <c r="AC231" s="225"/>
      <c r="AD231" s="224"/>
      <c r="AE231" s="225"/>
      <c r="AF231" s="225"/>
      <c r="AG231" s="225"/>
      <c r="AH231" s="225"/>
      <c r="AI231" s="225"/>
      <c r="AJ231" s="237">
        <f t="shared" si="85"/>
        <v>0</v>
      </c>
      <c r="AL231" s="55"/>
      <c r="AN231" s="221"/>
      <c r="AP231" s="222"/>
      <c r="AQ231" s="225"/>
      <c r="AR231" s="225"/>
      <c r="AS231" s="225"/>
      <c r="AT231" s="225"/>
      <c r="AU231" s="225"/>
      <c r="AV231" s="225"/>
      <c r="AW231" s="225"/>
      <c r="AX231" s="225"/>
      <c r="AY231" s="225"/>
      <c r="AZ231" s="225"/>
      <c r="BA231" s="237">
        <f t="shared" si="86"/>
        <v>0</v>
      </c>
      <c r="BC231" s="55"/>
      <c r="BE231" s="221"/>
      <c r="BG231" s="222"/>
      <c r="BH231" s="225"/>
      <c r="BI231" s="225"/>
      <c r="BJ231" s="225"/>
      <c r="BK231" s="225"/>
      <c r="BL231" s="225"/>
      <c r="BM231" s="225"/>
      <c r="BN231" s="225"/>
      <c r="BO231" s="225"/>
      <c r="BP231" s="225"/>
      <c r="BQ231" s="225"/>
      <c r="BR231" s="237">
        <f t="shared" si="87"/>
        <v>0</v>
      </c>
      <c r="BT231" s="55"/>
    </row>
    <row r="232" spans="2:72" outlineLevel="1" x14ac:dyDescent="0.25">
      <c r="B232" s="20"/>
      <c r="C232" s="20"/>
      <c r="D232" s="20"/>
      <c r="E232"/>
      <c r="G232" s="55"/>
      <c r="H232" s="72"/>
      <c r="I232" s="28">
        <f t="shared" si="88"/>
        <v>162</v>
      </c>
      <c r="J232" s="283" t="s">
        <v>455</v>
      </c>
      <c r="K232" s="284"/>
      <c r="L232" s="284"/>
      <c r="M232" s="284"/>
      <c r="N232" s="284"/>
      <c r="O232" s="285"/>
      <c r="P232" s="43" t="s">
        <v>198</v>
      </c>
      <c r="Q232" s="32"/>
      <c r="R232" s="44" t="s">
        <v>129</v>
      </c>
      <c r="S232" s="33"/>
      <c r="T232" s="72"/>
      <c r="U232" s="55"/>
      <c r="V232" s="86"/>
      <c r="W232" s="221"/>
      <c r="Y232" s="222"/>
      <c r="Z232" s="222"/>
      <c r="AA232" s="225"/>
      <c r="AB232" s="224"/>
      <c r="AC232" s="225"/>
      <c r="AD232" s="224"/>
      <c r="AE232" s="225"/>
      <c r="AF232" s="225"/>
      <c r="AG232" s="225"/>
      <c r="AH232" s="225"/>
      <c r="AI232" s="225"/>
      <c r="AJ232" s="237">
        <f t="shared" si="85"/>
        <v>0</v>
      </c>
      <c r="AL232" s="55"/>
      <c r="AN232" s="221"/>
      <c r="AP232" s="222"/>
      <c r="AQ232" s="225"/>
      <c r="AR232" s="225"/>
      <c r="AS232" s="225"/>
      <c r="AT232" s="225"/>
      <c r="AU232" s="225"/>
      <c r="AV232" s="225"/>
      <c r="AW232" s="225"/>
      <c r="AX232" s="225"/>
      <c r="AY232" s="225"/>
      <c r="AZ232" s="225"/>
      <c r="BA232" s="237">
        <f t="shared" si="86"/>
        <v>0</v>
      </c>
      <c r="BC232" s="55"/>
      <c r="BE232" s="221"/>
      <c r="BG232" s="222"/>
      <c r="BH232" s="225"/>
      <c r="BI232" s="225"/>
      <c r="BJ232" s="225"/>
      <c r="BK232" s="225"/>
      <c r="BL232" s="225"/>
      <c r="BM232" s="225"/>
      <c r="BN232" s="225"/>
      <c r="BO232" s="225"/>
      <c r="BP232" s="225"/>
      <c r="BQ232" s="225"/>
      <c r="BR232" s="237">
        <f t="shared" si="87"/>
        <v>0</v>
      </c>
      <c r="BT232" s="55"/>
    </row>
    <row r="233" spans="2:72" outlineLevel="1" x14ac:dyDescent="0.25">
      <c r="B233" s="20"/>
      <c r="C233" s="20"/>
      <c r="D233" s="20"/>
      <c r="E233"/>
      <c r="G233" s="55"/>
      <c r="H233" s="72"/>
      <c r="I233" s="28">
        <f t="shared" si="88"/>
        <v>163</v>
      </c>
      <c r="J233" s="283" t="s">
        <v>431</v>
      </c>
      <c r="K233" s="284"/>
      <c r="L233" s="284"/>
      <c r="M233" s="284"/>
      <c r="N233" s="284"/>
      <c r="O233" s="285"/>
      <c r="P233" s="43" t="s">
        <v>198</v>
      </c>
      <c r="Q233" s="32"/>
      <c r="R233" s="44" t="s">
        <v>129</v>
      </c>
      <c r="S233" s="33"/>
      <c r="T233" s="72"/>
      <c r="U233" s="55"/>
      <c r="V233" s="86"/>
      <c r="W233" s="221"/>
      <c r="Y233" s="222"/>
      <c r="Z233" s="222"/>
      <c r="AA233" s="225"/>
      <c r="AB233" s="224"/>
      <c r="AC233" s="225"/>
      <c r="AD233" s="224"/>
      <c r="AE233" s="225"/>
      <c r="AF233" s="225"/>
      <c r="AG233" s="225"/>
      <c r="AH233" s="225"/>
      <c r="AI233" s="225"/>
      <c r="AJ233" s="237">
        <f t="shared" si="85"/>
        <v>0</v>
      </c>
      <c r="AL233" s="55"/>
      <c r="AN233" s="221"/>
      <c r="AP233" s="222"/>
      <c r="AQ233" s="225"/>
      <c r="AR233" s="225"/>
      <c r="AS233" s="225"/>
      <c r="AT233" s="225"/>
      <c r="AU233" s="225"/>
      <c r="AV233" s="225"/>
      <c r="AW233" s="225"/>
      <c r="AX233" s="225"/>
      <c r="AY233" s="225"/>
      <c r="AZ233" s="225"/>
      <c r="BA233" s="237">
        <f t="shared" si="86"/>
        <v>0</v>
      </c>
      <c r="BC233" s="55"/>
      <c r="BE233" s="221"/>
      <c r="BG233" s="222"/>
      <c r="BH233" s="225"/>
      <c r="BI233" s="225"/>
      <c r="BJ233" s="225"/>
      <c r="BK233" s="225"/>
      <c r="BL233" s="225"/>
      <c r="BM233" s="225"/>
      <c r="BN233" s="225"/>
      <c r="BO233" s="225"/>
      <c r="BP233" s="225"/>
      <c r="BQ233" s="225"/>
      <c r="BR233" s="237">
        <f t="shared" si="87"/>
        <v>0</v>
      </c>
      <c r="BT233" s="55"/>
    </row>
    <row r="234" spans="2:72" outlineLevel="1" x14ac:dyDescent="0.25">
      <c r="B234" s="20"/>
      <c r="C234" s="20"/>
      <c r="D234" s="20"/>
      <c r="E234"/>
      <c r="G234" s="55"/>
      <c r="H234" s="72"/>
      <c r="I234" s="28">
        <f t="shared" si="88"/>
        <v>164</v>
      </c>
      <c r="J234" s="283" t="s">
        <v>432</v>
      </c>
      <c r="K234" s="284"/>
      <c r="L234" s="284"/>
      <c r="M234" s="284"/>
      <c r="N234" s="284"/>
      <c r="O234" s="285"/>
      <c r="P234" s="43" t="s">
        <v>198</v>
      </c>
      <c r="Q234" s="32"/>
      <c r="R234" s="44" t="s">
        <v>129</v>
      </c>
      <c r="S234" s="33"/>
      <c r="T234" s="72"/>
      <c r="U234" s="55"/>
      <c r="V234" s="86"/>
      <c r="W234" s="221"/>
      <c r="Y234" s="222"/>
      <c r="Z234" s="222"/>
      <c r="AA234" s="225"/>
      <c r="AB234" s="224"/>
      <c r="AC234" s="225"/>
      <c r="AD234" s="224"/>
      <c r="AE234" s="225"/>
      <c r="AF234" s="225"/>
      <c r="AG234" s="225"/>
      <c r="AH234" s="225"/>
      <c r="AI234" s="225"/>
      <c r="AJ234" s="237">
        <f t="shared" si="85"/>
        <v>0</v>
      </c>
      <c r="AL234" s="55"/>
      <c r="AN234" s="221"/>
      <c r="AP234" s="222"/>
      <c r="AQ234" s="225"/>
      <c r="AR234" s="225"/>
      <c r="AS234" s="225"/>
      <c r="AT234" s="225"/>
      <c r="AU234" s="225"/>
      <c r="AV234" s="225"/>
      <c r="AW234" s="225"/>
      <c r="AX234" s="225"/>
      <c r="AY234" s="225"/>
      <c r="AZ234" s="225"/>
      <c r="BA234" s="237">
        <f t="shared" si="86"/>
        <v>0</v>
      </c>
      <c r="BC234" s="55"/>
      <c r="BE234" s="221"/>
      <c r="BG234" s="222"/>
      <c r="BH234" s="225"/>
      <c r="BI234" s="225"/>
      <c r="BJ234" s="225"/>
      <c r="BK234" s="225"/>
      <c r="BL234" s="225"/>
      <c r="BM234" s="225"/>
      <c r="BN234" s="225"/>
      <c r="BO234" s="225"/>
      <c r="BP234" s="225"/>
      <c r="BQ234" s="225"/>
      <c r="BR234" s="237">
        <f t="shared" si="87"/>
        <v>0</v>
      </c>
      <c r="BT234" s="55"/>
    </row>
    <row r="235" spans="2:72" outlineLevel="1" x14ac:dyDescent="0.25">
      <c r="B235" s="20"/>
      <c r="C235" s="20"/>
      <c r="D235" s="20"/>
      <c r="E235"/>
      <c r="G235" s="55"/>
      <c r="H235" s="72"/>
      <c r="I235" s="28">
        <f t="shared" si="88"/>
        <v>165</v>
      </c>
      <c r="J235" s="283" t="s">
        <v>433</v>
      </c>
      <c r="K235" s="284"/>
      <c r="L235" s="284"/>
      <c r="M235" s="284"/>
      <c r="N235" s="284"/>
      <c r="O235" s="285"/>
      <c r="P235" s="43" t="s">
        <v>198</v>
      </c>
      <c r="Q235" s="32"/>
      <c r="R235" s="44" t="s">
        <v>129</v>
      </c>
      <c r="S235" s="33"/>
      <c r="T235" s="72"/>
      <c r="U235" s="55"/>
      <c r="V235" s="86"/>
      <c r="W235" s="221"/>
      <c r="Y235" s="222"/>
      <c r="Z235" s="222"/>
      <c r="AA235" s="225"/>
      <c r="AB235" s="224"/>
      <c r="AC235" s="225"/>
      <c r="AD235" s="224"/>
      <c r="AE235" s="225"/>
      <c r="AF235" s="225"/>
      <c r="AG235" s="225"/>
      <c r="AH235" s="225"/>
      <c r="AI235" s="225"/>
      <c r="AJ235" s="237">
        <f t="shared" si="85"/>
        <v>0</v>
      </c>
      <c r="AL235" s="55"/>
      <c r="AN235" s="221"/>
      <c r="AP235" s="222"/>
      <c r="AQ235" s="225"/>
      <c r="AR235" s="225"/>
      <c r="AS235" s="225"/>
      <c r="AT235" s="225"/>
      <c r="AU235" s="225"/>
      <c r="AV235" s="225"/>
      <c r="AW235" s="225"/>
      <c r="AX235" s="225"/>
      <c r="AY235" s="225"/>
      <c r="AZ235" s="225"/>
      <c r="BA235" s="237">
        <f t="shared" si="86"/>
        <v>0</v>
      </c>
      <c r="BC235" s="55"/>
      <c r="BE235" s="221"/>
      <c r="BG235" s="222"/>
      <c r="BH235" s="225"/>
      <c r="BI235" s="225"/>
      <c r="BJ235" s="225"/>
      <c r="BK235" s="225"/>
      <c r="BL235" s="225"/>
      <c r="BM235" s="225"/>
      <c r="BN235" s="225"/>
      <c r="BO235" s="225"/>
      <c r="BP235" s="225"/>
      <c r="BQ235" s="225"/>
      <c r="BR235" s="237">
        <f t="shared" si="87"/>
        <v>0</v>
      </c>
      <c r="BT235" s="55"/>
    </row>
    <row r="236" spans="2:72" outlineLevel="1" x14ac:dyDescent="0.25">
      <c r="B236" s="20"/>
      <c r="C236" s="20"/>
      <c r="D236" s="20"/>
      <c r="E236"/>
      <c r="G236" s="55"/>
      <c r="H236" s="72"/>
      <c r="I236" s="28">
        <f t="shared" si="88"/>
        <v>166</v>
      </c>
      <c r="J236" s="283" t="s">
        <v>434</v>
      </c>
      <c r="K236" s="284"/>
      <c r="L236" s="284"/>
      <c r="M236" s="284"/>
      <c r="N236" s="284"/>
      <c r="O236" s="285"/>
      <c r="P236" s="43" t="s">
        <v>198</v>
      </c>
      <c r="Q236" s="32"/>
      <c r="R236" s="44" t="s">
        <v>129</v>
      </c>
      <c r="S236" s="33"/>
      <c r="T236" s="72"/>
      <c r="U236" s="55"/>
      <c r="V236" s="86"/>
      <c r="W236" s="221"/>
      <c r="Y236" s="222"/>
      <c r="Z236" s="222"/>
      <c r="AA236" s="225"/>
      <c r="AB236" s="224"/>
      <c r="AC236" s="225"/>
      <c r="AD236" s="224"/>
      <c r="AE236" s="225"/>
      <c r="AF236" s="225"/>
      <c r="AG236" s="225"/>
      <c r="AH236" s="225"/>
      <c r="AI236" s="225"/>
      <c r="AJ236" s="237">
        <f t="shared" si="85"/>
        <v>0</v>
      </c>
      <c r="AL236" s="55"/>
      <c r="AN236" s="221"/>
      <c r="AP236" s="222"/>
      <c r="AQ236" s="225"/>
      <c r="AR236" s="225"/>
      <c r="AS236" s="225"/>
      <c r="AT236" s="225"/>
      <c r="AU236" s="225"/>
      <c r="AV236" s="225"/>
      <c r="AW236" s="225"/>
      <c r="AX236" s="225"/>
      <c r="AY236" s="225"/>
      <c r="AZ236" s="225"/>
      <c r="BA236" s="237">
        <f t="shared" si="86"/>
        <v>0</v>
      </c>
      <c r="BC236" s="55"/>
      <c r="BE236" s="221"/>
      <c r="BG236" s="222"/>
      <c r="BH236" s="225"/>
      <c r="BI236" s="225"/>
      <c r="BJ236" s="225"/>
      <c r="BK236" s="225"/>
      <c r="BL236" s="225"/>
      <c r="BM236" s="225"/>
      <c r="BN236" s="225"/>
      <c r="BO236" s="225"/>
      <c r="BP236" s="225"/>
      <c r="BQ236" s="225"/>
      <c r="BR236" s="237">
        <f t="shared" si="87"/>
        <v>0</v>
      </c>
      <c r="BT236" s="55"/>
    </row>
    <row r="237" spans="2:72" outlineLevel="1" x14ac:dyDescent="0.25">
      <c r="B237" s="20"/>
      <c r="C237" s="20"/>
      <c r="D237" s="20"/>
      <c r="E237"/>
      <c r="G237" s="55"/>
      <c r="H237" s="72"/>
      <c r="I237" s="28">
        <f t="shared" si="88"/>
        <v>167</v>
      </c>
      <c r="J237" s="283" t="s">
        <v>435</v>
      </c>
      <c r="K237" s="284"/>
      <c r="L237" s="284"/>
      <c r="M237" s="284"/>
      <c r="N237" s="284"/>
      <c r="O237" s="285"/>
      <c r="P237" s="43" t="s">
        <v>198</v>
      </c>
      <c r="Q237" s="32"/>
      <c r="R237" s="44" t="s">
        <v>129</v>
      </c>
      <c r="S237" s="33"/>
      <c r="T237" s="72"/>
      <c r="U237" s="55"/>
      <c r="V237" s="86"/>
      <c r="W237" s="221"/>
      <c r="Y237" s="222"/>
      <c r="Z237" s="222"/>
      <c r="AA237" s="225"/>
      <c r="AB237" s="224"/>
      <c r="AC237" s="225"/>
      <c r="AD237" s="224"/>
      <c r="AE237" s="225"/>
      <c r="AF237" s="225"/>
      <c r="AG237" s="225"/>
      <c r="AH237" s="225"/>
      <c r="AI237" s="225"/>
      <c r="AJ237" s="237">
        <f t="shared" si="85"/>
        <v>0</v>
      </c>
      <c r="AL237" s="55"/>
      <c r="AN237" s="221"/>
      <c r="AP237" s="222"/>
      <c r="AQ237" s="225"/>
      <c r="AR237" s="225"/>
      <c r="AS237" s="225"/>
      <c r="AT237" s="225"/>
      <c r="AU237" s="225"/>
      <c r="AV237" s="225"/>
      <c r="AW237" s="225"/>
      <c r="AX237" s="225"/>
      <c r="AY237" s="225"/>
      <c r="AZ237" s="225"/>
      <c r="BA237" s="237">
        <f t="shared" si="86"/>
        <v>0</v>
      </c>
      <c r="BC237" s="55"/>
      <c r="BE237" s="221"/>
      <c r="BG237" s="222"/>
      <c r="BH237" s="225"/>
      <c r="BI237" s="225"/>
      <c r="BJ237" s="225"/>
      <c r="BK237" s="225"/>
      <c r="BL237" s="225"/>
      <c r="BM237" s="225"/>
      <c r="BN237" s="225"/>
      <c r="BO237" s="225"/>
      <c r="BP237" s="225"/>
      <c r="BQ237" s="225"/>
      <c r="BR237" s="237">
        <f t="shared" si="87"/>
        <v>0</v>
      </c>
      <c r="BT237" s="55"/>
    </row>
    <row r="238" spans="2:72" outlineLevel="1" x14ac:dyDescent="0.25">
      <c r="B238" s="20"/>
      <c r="C238" s="20"/>
      <c r="D238" s="20"/>
      <c r="E238"/>
      <c r="G238" s="55"/>
      <c r="H238" s="72"/>
      <c r="I238" s="28">
        <f t="shared" si="88"/>
        <v>168</v>
      </c>
      <c r="J238" s="283" t="s">
        <v>436</v>
      </c>
      <c r="K238" s="284"/>
      <c r="L238" s="284"/>
      <c r="M238" s="284"/>
      <c r="N238" s="284"/>
      <c r="O238" s="285"/>
      <c r="P238" s="43" t="s">
        <v>198</v>
      </c>
      <c r="Q238" s="32"/>
      <c r="R238" s="44" t="s">
        <v>129</v>
      </c>
      <c r="S238" s="33"/>
      <c r="T238" s="72"/>
      <c r="U238" s="55"/>
      <c r="V238" s="86"/>
      <c r="W238" s="221"/>
      <c r="Y238" s="222"/>
      <c r="Z238" s="222"/>
      <c r="AA238" s="225"/>
      <c r="AB238" s="224"/>
      <c r="AC238" s="225"/>
      <c r="AD238" s="224"/>
      <c r="AE238" s="225"/>
      <c r="AF238" s="225"/>
      <c r="AG238" s="225"/>
      <c r="AH238" s="225"/>
      <c r="AI238" s="225"/>
      <c r="AJ238" s="237">
        <f t="shared" si="85"/>
        <v>0</v>
      </c>
      <c r="AL238" s="55"/>
      <c r="AN238" s="221"/>
      <c r="AP238" s="222"/>
      <c r="AQ238" s="225"/>
      <c r="AR238" s="225"/>
      <c r="AS238" s="225"/>
      <c r="AT238" s="225"/>
      <c r="AU238" s="225"/>
      <c r="AV238" s="225"/>
      <c r="AW238" s="225"/>
      <c r="AX238" s="225"/>
      <c r="AY238" s="225"/>
      <c r="AZ238" s="225"/>
      <c r="BA238" s="237">
        <f t="shared" si="86"/>
        <v>0</v>
      </c>
      <c r="BC238" s="55"/>
      <c r="BE238" s="221"/>
      <c r="BG238" s="222"/>
      <c r="BH238" s="225"/>
      <c r="BI238" s="225"/>
      <c r="BJ238" s="225"/>
      <c r="BK238" s="225"/>
      <c r="BL238" s="225"/>
      <c r="BM238" s="225"/>
      <c r="BN238" s="225"/>
      <c r="BO238" s="225"/>
      <c r="BP238" s="225"/>
      <c r="BQ238" s="225"/>
      <c r="BR238" s="237">
        <f t="shared" si="87"/>
        <v>0</v>
      </c>
      <c r="BT238" s="55"/>
    </row>
    <row r="239" spans="2:72" outlineLevel="1" x14ac:dyDescent="0.25">
      <c r="B239" s="20"/>
      <c r="C239" s="20"/>
      <c r="D239" s="20"/>
      <c r="E239"/>
      <c r="G239" s="55"/>
      <c r="H239" s="72"/>
      <c r="I239" s="28">
        <f t="shared" si="88"/>
        <v>169</v>
      </c>
      <c r="J239" s="283" t="s">
        <v>437</v>
      </c>
      <c r="K239" s="284"/>
      <c r="L239" s="284"/>
      <c r="M239" s="284"/>
      <c r="N239" s="284"/>
      <c r="O239" s="285"/>
      <c r="P239" s="43" t="s">
        <v>198</v>
      </c>
      <c r="Q239" s="32"/>
      <c r="R239" s="44" t="s">
        <v>129</v>
      </c>
      <c r="S239" s="33"/>
      <c r="T239" s="72"/>
      <c r="U239" s="55"/>
      <c r="V239" s="86"/>
      <c r="W239" s="221"/>
      <c r="Y239" s="222"/>
      <c r="Z239" s="222"/>
      <c r="AA239" s="225"/>
      <c r="AB239" s="224"/>
      <c r="AC239" s="225"/>
      <c r="AD239" s="224"/>
      <c r="AE239" s="225"/>
      <c r="AF239" s="225"/>
      <c r="AG239" s="225"/>
      <c r="AH239" s="225"/>
      <c r="AI239" s="225"/>
      <c r="AJ239" s="237">
        <f t="shared" si="85"/>
        <v>0</v>
      </c>
      <c r="AL239" s="55"/>
      <c r="AN239" s="221"/>
      <c r="AP239" s="222"/>
      <c r="AQ239" s="225"/>
      <c r="AR239" s="225"/>
      <c r="AS239" s="225"/>
      <c r="AT239" s="225"/>
      <c r="AU239" s="225"/>
      <c r="AV239" s="225"/>
      <c r="AW239" s="225"/>
      <c r="AX239" s="225"/>
      <c r="AY239" s="225"/>
      <c r="AZ239" s="225"/>
      <c r="BA239" s="237">
        <f t="shared" si="86"/>
        <v>0</v>
      </c>
      <c r="BC239" s="55"/>
      <c r="BE239" s="221"/>
      <c r="BG239" s="222"/>
      <c r="BH239" s="225"/>
      <c r="BI239" s="225"/>
      <c r="BJ239" s="225"/>
      <c r="BK239" s="225"/>
      <c r="BL239" s="225"/>
      <c r="BM239" s="225"/>
      <c r="BN239" s="225"/>
      <c r="BO239" s="225"/>
      <c r="BP239" s="225"/>
      <c r="BQ239" s="225"/>
      <c r="BR239" s="237">
        <f t="shared" si="87"/>
        <v>0</v>
      </c>
      <c r="BT239" s="55"/>
    </row>
    <row r="240" spans="2:72" outlineLevel="1" x14ac:dyDescent="0.25">
      <c r="B240" s="20"/>
      <c r="C240" s="20"/>
      <c r="D240" s="20"/>
      <c r="E240"/>
      <c r="G240" s="55"/>
      <c r="H240" s="72"/>
      <c r="I240" s="28">
        <f t="shared" si="88"/>
        <v>170</v>
      </c>
      <c r="J240" s="283" t="s">
        <v>438</v>
      </c>
      <c r="K240" s="284"/>
      <c r="L240" s="284"/>
      <c r="M240" s="284"/>
      <c r="N240" s="284"/>
      <c r="O240" s="285"/>
      <c r="P240" s="43" t="s">
        <v>198</v>
      </c>
      <c r="Q240" s="32"/>
      <c r="R240" s="44" t="s">
        <v>129</v>
      </c>
      <c r="S240" s="33"/>
      <c r="T240" s="72"/>
      <c r="U240" s="55"/>
      <c r="V240" s="86"/>
      <c r="W240" s="221"/>
      <c r="Y240" s="222"/>
      <c r="Z240" s="222"/>
      <c r="AA240" s="225"/>
      <c r="AB240" s="224"/>
      <c r="AC240" s="225"/>
      <c r="AD240" s="224"/>
      <c r="AE240" s="225"/>
      <c r="AF240" s="225"/>
      <c r="AG240" s="225"/>
      <c r="AH240" s="225"/>
      <c r="AI240" s="225"/>
      <c r="AJ240" s="237">
        <f t="shared" si="85"/>
        <v>0</v>
      </c>
      <c r="AL240" s="55"/>
      <c r="AN240" s="221"/>
      <c r="AP240" s="222"/>
      <c r="AQ240" s="225"/>
      <c r="AR240" s="225"/>
      <c r="AS240" s="225"/>
      <c r="AT240" s="225"/>
      <c r="AU240" s="225"/>
      <c r="AV240" s="225"/>
      <c r="AW240" s="225"/>
      <c r="AX240" s="225"/>
      <c r="AY240" s="225"/>
      <c r="AZ240" s="225"/>
      <c r="BA240" s="237">
        <f t="shared" si="86"/>
        <v>0</v>
      </c>
      <c r="BC240" s="55"/>
      <c r="BE240" s="221"/>
      <c r="BG240" s="222"/>
      <c r="BH240" s="225"/>
      <c r="BI240" s="225"/>
      <c r="BJ240" s="225"/>
      <c r="BK240" s="225"/>
      <c r="BL240" s="225"/>
      <c r="BM240" s="225"/>
      <c r="BN240" s="225"/>
      <c r="BO240" s="225"/>
      <c r="BP240" s="225"/>
      <c r="BQ240" s="225"/>
      <c r="BR240" s="237">
        <f t="shared" si="87"/>
        <v>0</v>
      </c>
      <c r="BT240" s="55"/>
    </row>
    <row r="241" spans="2:72" outlineLevel="1" x14ac:dyDescent="0.25">
      <c r="B241" s="20"/>
      <c r="C241" s="20"/>
      <c r="D241" s="20"/>
      <c r="E241"/>
      <c r="G241" s="55"/>
      <c r="H241" s="72"/>
      <c r="I241" s="28">
        <f t="shared" si="88"/>
        <v>171</v>
      </c>
      <c r="J241" s="283" t="s">
        <v>439</v>
      </c>
      <c r="K241" s="284"/>
      <c r="L241" s="284"/>
      <c r="M241" s="284"/>
      <c r="N241" s="284"/>
      <c r="O241" s="285"/>
      <c r="P241" s="43" t="s">
        <v>198</v>
      </c>
      <c r="Q241" s="32"/>
      <c r="R241" s="44" t="s">
        <v>129</v>
      </c>
      <c r="S241" s="33"/>
      <c r="T241" s="72"/>
      <c r="U241" s="55"/>
      <c r="V241" s="86"/>
      <c r="W241" s="221"/>
      <c r="Y241" s="222"/>
      <c r="Z241" s="222"/>
      <c r="AA241" s="225"/>
      <c r="AB241" s="224"/>
      <c r="AC241" s="225"/>
      <c r="AD241" s="224"/>
      <c r="AE241" s="225"/>
      <c r="AF241" s="225"/>
      <c r="AG241" s="225"/>
      <c r="AH241" s="225"/>
      <c r="AI241" s="225"/>
      <c r="AJ241" s="237">
        <f t="shared" si="85"/>
        <v>0</v>
      </c>
      <c r="AL241" s="55"/>
      <c r="AN241" s="221"/>
      <c r="AP241" s="222"/>
      <c r="AQ241" s="225"/>
      <c r="AR241" s="225"/>
      <c r="AS241" s="225"/>
      <c r="AT241" s="225"/>
      <c r="AU241" s="225"/>
      <c r="AV241" s="225"/>
      <c r="AW241" s="225"/>
      <c r="AX241" s="225"/>
      <c r="AY241" s="225"/>
      <c r="AZ241" s="225"/>
      <c r="BA241" s="237">
        <f t="shared" si="86"/>
        <v>0</v>
      </c>
      <c r="BC241" s="55"/>
      <c r="BE241" s="221"/>
      <c r="BG241" s="222"/>
      <c r="BH241" s="225"/>
      <c r="BI241" s="225"/>
      <c r="BJ241" s="225"/>
      <c r="BK241" s="225"/>
      <c r="BL241" s="225"/>
      <c r="BM241" s="225"/>
      <c r="BN241" s="225"/>
      <c r="BO241" s="225"/>
      <c r="BP241" s="225"/>
      <c r="BQ241" s="225"/>
      <c r="BR241" s="237">
        <f t="shared" si="87"/>
        <v>0</v>
      </c>
      <c r="BT241" s="55"/>
    </row>
    <row r="242" spans="2:72" outlineLevel="1" x14ac:dyDescent="0.25">
      <c r="B242" s="20"/>
      <c r="C242" s="20"/>
      <c r="D242" s="20"/>
      <c r="E242"/>
      <c r="G242" s="55"/>
      <c r="H242" s="72"/>
      <c r="I242" s="28">
        <f t="shared" si="88"/>
        <v>172</v>
      </c>
      <c r="J242" s="283" t="s">
        <v>440</v>
      </c>
      <c r="K242" s="284"/>
      <c r="L242" s="284"/>
      <c r="M242" s="284"/>
      <c r="N242" s="284"/>
      <c r="O242" s="285"/>
      <c r="P242" s="43" t="s">
        <v>198</v>
      </c>
      <c r="Q242" s="32"/>
      <c r="R242" s="44" t="s">
        <v>129</v>
      </c>
      <c r="S242" s="33"/>
      <c r="T242" s="72"/>
      <c r="U242" s="55"/>
      <c r="V242" s="86"/>
      <c r="W242" s="221"/>
      <c r="Y242" s="222"/>
      <c r="Z242" s="222"/>
      <c r="AA242" s="225"/>
      <c r="AB242" s="224"/>
      <c r="AC242" s="225"/>
      <c r="AD242" s="224"/>
      <c r="AE242" s="225"/>
      <c r="AF242" s="225"/>
      <c r="AG242" s="225"/>
      <c r="AH242" s="225"/>
      <c r="AI242" s="225"/>
      <c r="AJ242" s="237">
        <f t="shared" si="85"/>
        <v>0</v>
      </c>
      <c r="AL242" s="55"/>
      <c r="AN242" s="221"/>
      <c r="AP242" s="222"/>
      <c r="AQ242" s="225"/>
      <c r="AR242" s="225"/>
      <c r="AS242" s="225"/>
      <c r="AT242" s="225"/>
      <c r="AU242" s="225"/>
      <c r="AV242" s="225"/>
      <c r="AW242" s="225"/>
      <c r="AX242" s="225"/>
      <c r="AY242" s="225"/>
      <c r="AZ242" s="225"/>
      <c r="BA242" s="237">
        <f t="shared" si="86"/>
        <v>0</v>
      </c>
      <c r="BC242" s="55"/>
      <c r="BE242" s="221"/>
      <c r="BG242" s="222"/>
      <c r="BH242" s="225"/>
      <c r="BI242" s="225"/>
      <c r="BJ242" s="225"/>
      <c r="BK242" s="225"/>
      <c r="BL242" s="225"/>
      <c r="BM242" s="225"/>
      <c r="BN242" s="225"/>
      <c r="BO242" s="225"/>
      <c r="BP242" s="225"/>
      <c r="BQ242" s="225"/>
      <c r="BR242" s="237">
        <f t="shared" si="87"/>
        <v>0</v>
      </c>
      <c r="BT242" s="55"/>
    </row>
    <row r="243" spans="2:72" outlineLevel="1" x14ac:dyDescent="0.25">
      <c r="B243" s="20"/>
      <c r="C243" s="20"/>
      <c r="D243" s="20"/>
      <c r="E243"/>
      <c r="G243" s="55"/>
      <c r="H243" s="72"/>
      <c r="I243" s="28">
        <f t="shared" si="88"/>
        <v>173</v>
      </c>
      <c r="J243" s="283" t="s">
        <v>441</v>
      </c>
      <c r="K243" s="284"/>
      <c r="L243" s="284"/>
      <c r="M243" s="284"/>
      <c r="N243" s="284"/>
      <c r="O243" s="285"/>
      <c r="P243" s="43" t="s">
        <v>198</v>
      </c>
      <c r="Q243" s="32"/>
      <c r="R243" s="44" t="s">
        <v>129</v>
      </c>
      <c r="S243" s="33"/>
      <c r="T243" s="72"/>
      <c r="U243" s="55"/>
      <c r="V243" s="86"/>
      <c r="W243" s="221"/>
      <c r="Y243" s="222"/>
      <c r="Z243" s="222"/>
      <c r="AA243" s="225"/>
      <c r="AB243" s="224"/>
      <c r="AC243" s="225"/>
      <c r="AD243" s="224"/>
      <c r="AE243" s="225"/>
      <c r="AF243" s="225"/>
      <c r="AG243" s="225"/>
      <c r="AH243" s="225"/>
      <c r="AI243" s="225"/>
      <c r="AJ243" s="237">
        <f t="shared" si="85"/>
        <v>0</v>
      </c>
      <c r="AL243" s="55"/>
      <c r="AN243" s="221"/>
      <c r="AP243" s="222"/>
      <c r="AQ243" s="225"/>
      <c r="AR243" s="225"/>
      <c r="AS243" s="225"/>
      <c r="AT243" s="225"/>
      <c r="AU243" s="225"/>
      <c r="AV243" s="225"/>
      <c r="AW243" s="225"/>
      <c r="AX243" s="225"/>
      <c r="AY243" s="225"/>
      <c r="AZ243" s="225"/>
      <c r="BA243" s="237">
        <f t="shared" si="86"/>
        <v>0</v>
      </c>
      <c r="BC243" s="55"/>
      <c r="BE243" s="221"/>
      <c r="BG243" s="222"/>
      <c r="BH243" s="225"/>
      <c r="BI243" s="225"/>
      <c r="BJ243" s="225"/>
      <c r="BK243" s="225"/>
      <c r="BL243" s="225"/>
      <c r="BM243" s="225"/>
      <c r="BN243" s="225"/>
      <c r="BO243" s="225"/>
      <c r="BP243" s="225"/>
      <c r="BQ243" s="225"/>
      <c r="BR243" s="237">
        <f t="shared" si="87"/>
        <v>0</v>
      </c>
      <c r="BT243" s="55"/>
    </row>
    <row r="244" spans="2:72" outlineLevel="1" x14ac:dyDescent="0.25">
      <c r="B244" s="20"/>
      <c r="C244" s="20"/>
      <c r="D244" s="20"/>
      <c r="E244"/>
      <c r="G244" s="55"/>
      <c r="H244" s="72"/>
      <c r="I244" s="28">
        <f t="shared" si="88"/>
        <v>174</v>
      </c>
      <c r="J244" s="283" t="s">
        <v>442</v>
      </c>
      <c r="K244" s="284"/>
      <c r="L244" s="284"/>
      <c r="M244" s="284"/>
      <c r="N244" s="284"/>
      <c r="O244" s="285"/>
      <c r="P244" s="43" t="s">
        <v>198</v>
      </c>
      <c r="Q244" s="32"/>
      <c r="R244" s="44" t="s">
        <v>129</v>
      </c>
      <c r="S244" s="33"/>
      <c r="T244" s="72"/>
      <c r="U244" s="55"/>
      <c r="V244" s="86"/>
      <c r="W244" s="221"/>
      <c r="Y244" s="222"/>
      <c r="Z244" s="222"/>
      <c r="AA244" s="225"/>
      <c r="AB244" s="224"/>
      <c r="AC244" s="225"/>
      <c r="AD244" s="224"/>
      <c r="AE244" s="225"/>
      <c r="AF244" s="225"/>
      <c r="AG244" s="225"/>
      <c r="AH244" s="225"/>
      <c r="AI244" s="225"/>
      <c r="AJ244" s="237">
        <f t="shared" si="85"/>
        <v>0</v>
      </c>
      <c r="AL244" s="55"/>
      <c r="AN244" s="221"/>
      <c r="AP244" s="222"/>
      <c r="AQ244" s="225"/>
      <c r="AR244" s="225"/>
      <c r="AS244" s="225"/>
      <c r="AT244" s="225"/>
      <c r="AU244" s="225"/>
      <c r="AV244" s="225"/>
      <c r="AW244" s="225"/>
      <c r="AX244" s="225"/>
      <c r="AY244" s="225"/>
      <c r="AZ244" s="225"/>
      <c r="BA244" s="237">
        <f t="shared" si="86"/>
        <v>0</v>
      </c>
      <c r="BC244" s="55"/>
      <c r="BE244" s="221"/>
      <c r="BG244" s="222"/>
      <c r="BH244" s="225"/>
      <c r="BI244" s="225"/>
      <c r="BJ244" s="225"/>
      <c r="BK244" s="225"/>
      <c r="BL244" s="225"/>
      <c r="BM244" s="225"/>
      <c r="BN244" s="225"/>
      <c r="BO244" s="225"/>
      <c r="BP244" s="225"/>
      <c r="BQ244" s="225"/>
      <c r="BR244" s="237">
        <f t="shared" si="87"/>
        <v>0</v>
      </c>
      <c r="BT244" s="55"/>
    </row>
    <row r="245" spans="2:72" outlineLevel="1" x14ac:dyDescent="0.25">
      <c r="B245" s="20"/>
      <c r="C245" s="20"/>
      <c r="D245" s="20"/>
      <c r="E245"/>
      <c r="G245" s="55"/>
      <c r="H245" s="72"/>
      <c r="I245" s="28">
        <f t="shared" si="88"/>
        <v>175</v>
      </c>
      <c r="J245" s="283" t="s">
        <v>443</v>
      </c>
      <c r="K245" s="284"/>
      <c r="L245" s="284"/>
      <c r="M245" s="284"/>
      <c r="N245" s="284"/>
      <c r="O245" s="285"/>
      <c r="P245" s="43" t="s">
        <v>198</v>
      </c>
      <c r="Q245" s="32"/>
      <c r="R245" s="44" t="s">
        <v>129</v>
      </c>
      <c r="S245" s="33"/>
      <c r="T245" s="72"/>
      <c r="U245" s="55"/>
      <c r="V245" s="86"/>
      <c r="W245" s="221"/>
      <c r="Y245" s="222"/>
      <c r="Z245" s="222"/>
      <c r="AA245" s="225"/>
      <c r="AB245" s="224"/>
      <c r="AC245" s="225"/>
      <c r="AD245" s="224"/>
      <c r="AE245" s="225"/>
      <c r="AF245" s="225"/>
      <c r="AG245" s="225"/>
      <c r="AH245" s="225"/>
      <c r="AI245" s="225"/>
      <c r="AJ245" s="237">
        <f t="shared" si="85"/>
        <v>0</v>
      </c>
      <c r="AL245" s="55"/>
      <c r="AN245" s="221"/>
      <c r="AP245" s="222"/>
      <c r="AQ245" s="225"/>
      <c r="AR245" s="225"/>
      <c r="AS245" s="225"/>
      <c r="AT245" s="225"/>
      <c r="AU245" s="225"/>
      <c r="AV245" s="225"/>
      <c r="AW245" s="225"/>
      <c r="AX245" s="225"/>
      <c r="AY245" s="225"/>
      <c r="AZ245" s="225"/>
      <c r="BA245" s="237">
        <f t="shared" si="86"/>
        <v>0</v>
      </c>
      <c r="BC245" s="55"/>
      <c r="BE245" s="221"/>
      <c r="BG245" s="222"/>
      <c r="BH245" s="225"/>
      <c r="BI245" s="225"/>
      <c r="BJ245" s="225"/>
      <c r="BK245" s="225"/>
      <c r="BL245" s="225"/>
      <c r="BM245" s="225"/>
      <c r="BN245" s="225"/>
      <c r="BO245" s="225"/>
      <c r="BP245" s="225"/>
      <c r="BQ245" s="225"/>
      <c r="BR245" s="237">
        <f t="shared" si="87"/>
        <v>0</v>
      </c>
      <c r="BT245" s="55"/>
    </row>
    <row r="246" spans="2:72" outlineLevel="1" x14ac:dyDescent="0.25">
      <c r="B246" s="20"/>
      <c r="C246" s="20"/>
      <c r="D246" s="20"/>
      <c r="E246"/>
      <c r="G246" s="55"/>
      <c r="H246" s="72"/>
      <c r="I246" s="28">
        <f t="shared" si="88"/>
        <v>176</v>
      </c>
      <c r="J246" s="283" t="s">
        <v>444</v>
      </c>
      <c r="K246" s="284"/>
      <c r="L246" s="284"/>
      <c r="M246" s="284"/>
      <c r="N246" s="284"/>
      <c r="O246" s="285"/>
      <c r="P246" s="43" t="s">
        <v>198</v>
      </c>
      <c r="Q246" s="32"/>
      <c r="R246" s="44" t="s">
        <v>129</v>
      </c>
      <c r="S246" s="33"/>
      <c r="T246" s="72"/>
      <c r="U246" s="55"/>
      <c r="V246" s="86"/>
      <c r="W246" s="221"/>
      <c r="Y246" s="222"/>
      <c r="Z246" s="222"/>
      <c r="AA246" s="225"/>
      <c r="AB246" s="224"/>
      <c r="AC246" s="225"/>
      <c r="AD246" s="224"/>
      <c r="AE246" s="225"/>
      <c r="AF246" s="225"/>
      <c r="AG246" s="225"/>
      <c r="AH246" s="225"/>
      <c r="AI246" s="225"/>
      <c r="AJ246" s="237">
        <f t="shared" si="85"/>
        <v>0</v>
      </c>
      <c r="AL246" s="55"/>
      <c r="AN246" s="221"/>
      <c r="AP246" s="222"/>
      <c r="AQ246" s="225"/>
      <c r="AR246" s="225"/>
      <c r="AS246" s="225"/>
      <c r="AT246" s="225"/>
      <c r="AU246" s="225"/>
      <c r="AV246" s="225"/>
      <c r="AW246" s="225"/>
      <c r="AX246" s="225"/>
      <c r="AY246" s="225"/>
      <c r="AZ246" s="225"/>
      <c r="BA246" s="237">
        <f t="shared" si="86"/>
        <v>0</v>
      </c>
      <c r="BC246" s="55"/>
      <c r="BE246" s="221"/>
      <c r="BG246" s="222"/>
      <c r="BH246" s="225"/>
      <c r="BI246" s="225"/>
      <c r="BJ246" s="225"/>
      <c r="BK246" s="225"/>
      <c r="BL246" s="225"/>
      <c r="BM246" s="225"/>
      <c r="BN246" s="225"/>
      <c r="BO246" s="225"/>
      <c r="BP246" s="225"/>
      <c r="BQ246" s="225"/>
      <c r="BR246" s="237">
        <f t="shared" si="87"/>
        <v>0</v>
      </c>
      <c r="BT246" s="55"/>
    </row>
    <row r="247" spans="2:72" x14ac:dyDescent="0.25">
      <c r="B247" s="20" t="str">
        <f>I224</f>
        <v>3.5 | TARIFAS SERVICIOS DE CEMENTACIÓN - HERRAMIENTAS Y MATERIALES</v>
      </c>
      <c r="C247" s="20" t="str">
        <f>IF(ISERROR(I247+1)=TRUE,I247,IF(I247="","",MAX(C$15:C246)+1))</f>
        <v/>
      </c>
      <c r="D247" s="20" t="str">
        <f t="shared" si="81"/>
        <v/>
      </c>
      <c r="E247"/>
      <c r="G247" s="55"/>
      <c r="H247" s="72"/>
      <c r="I247" s="35" t="s">
        <v>96</v>
      </c>
      <c r="J247" s="22"/>
      <c r="K247" s="22"/>
      <c r="L247" s="22"/>
      <c r="M247" s="22"/>
      <c r="N247" s="22"/>
      <c r="O247" s="22"/>
      <c r="P247" s="22"/>
      <c r="Q247" s="146"/>
      <c r="R247" s="22"/>
      <c r="S247" s="166"/>
      <c r="T247" s="72"/>
      <c r="U247" s="55"/>
      <c r="V247" s="86"/>
      <c r="W247" s="229" t="str">
        <f>W$34</f>
        <v>Total [US$]</v>
      </c>
      <c r="Y247" s="240">
        <f t="shared" ref="Y247:AI247" si="89">SUMPRODUCT(Y$226:Y$246,$Q$226:$Q$246)</f>
        <v>0</v>
      </c>
      <c r="Z247" s="240">
        <f t="shared" si="89"/>
        <v>0</v>
      </c>
      <c r="AA247" s="240">
        <f t="shared" si="89"/>
        <v>0</v>
      </c>
      <c r="AB247" s="240">
        <f t="shared" si="89"/>
        <v>0</v>
      </c>
      <c r="AC247" s="240">
        <f t="shared" si="89"/>
        <v>0</v>
      </c>
      <c r="AD247" s="240">
        <f t="shared" si="89"/>
        <v>0</v>
      </c>
      <c r="AE247" s="240">
        <f t="shared" si="89"/>
        <v>0</v>
      </c>
      <c r="AF247" s="240">
        <f t="shared" si="89"/>
        <v>0</v>
      </c>
      <c r="AG247" s="240">
        <f t="shared" si="89"/>
        <v>0</v>
      </c>
      <c r="AH247" s="240">
        <f t="shared" si="89"/>
        <v>0</v>
      </c>
      <c r="AI247" s="240">
        <f t="shared" si="89"/>
        <v>0</v>
      </c>
      <c r="AJ247" s="231">
        <f>SUM(Y247:AI247)</f>
        <v>0</v>
      </c>
      <c r="AL247" s="55"/>
      <c r="AN247" s="229" t="str">
        <f>AN$34</f>
        <v>Total [US$]</v>
      </c>
      <c r="AP247" s="240">
        <f t="shared" ref="AP247:AZ247" si="90">SUMPRODUCT(AP$226:AP$246,$Q$226:$Q$246)</f>
        <v>0</v>
      </c>
      <c r="AQ247" s="240">
        <f t="shared" si="90"/>
        <v>0</v>
      </c>
      <c r="AR247" s="240">
        <f t="shared" si="90"/>
        <v>0</v>
      </c>
      <c r="AS247" s="240">
        <f t="shared" si="90"/>
        <v>0</v>
      </c>
      <c r="AT247" s="240">
        <f t="shared" si="90"/>
        <v>0</v>
      </c>
      <c r="AU247" s="240">
        <f t="shared" si="90"/>
        <v>0</v>
      </c>
      <c r="AV247" s="240">
        <f t="shared" si="90"/>
        <v>0</v>
      </c>
      <c r="AW247" s="240">
        <f t="shared" si="90"/>
        <v>0</v>
      </c>
      <c r="AX247" s="240">
        <f t="shared" si="90"/>
        <v>0</v>
      </c>
      <c r="AY247" s="240">
        <f t="shared" si="90"/>
        <v>0</v>
      </c>
      <c r="AZ247" s="240">
        <f t="shared" si="90"/>
        <v>0</v>
      </c>
      <c r="BA247" s="231">
        <f>SUM(AP247:AZ247)</f>
        <v>0</v>
      </c>
      <c r="BC247" s="55"/>
      <c r="BE247" s="229" t="str">
        <f>BE$34</f>
        <v>Total [US$]</v>
      </c>
      <c r="BG247" s="240">
        <f t="shared" ref="BG247:BQ247" si="91">SUMPRODUCT(BG$226:BG$246,$Q$226:$Q$246)</f>
        <v>0</v>
      </c>
      <c r="BH247" s="240">
        <f t="shared" si="91"/>
        <v>0</v>
      </c>
      <c r="BI247" s="240">
        <f t="shared" si="91"/>
        <v>0</v>
      </c>
      <c r="BJ247" s="240">
        <f t="shared" si="91"/>
        <v>0</v>
      </c>
      <c r="BK247" s="240">
        <f t="shared" si="91"/>
        <v>0</v>
      </c>
      <c r="BL247" s="240">
        <f t="shared" si="91"/>
        <v>0</v>
      </c>
      <c r="BM247" s="240">
        <f t="shared" si="91"/>
        <v>0</v>
      </c>
      <c r="BN247" s="240">
        <f t="shared" si="91"/>
        <v>0</v>
      </c>
      <c r="BO247" s="240">
        <f t="shared" si="91"/>
        <v>0</v>
      </c>
      <c r="BP247" s="240">
        <f t="shared" si="91"/>
        <v>0</v>
      </c>
      <c r="BQ247" s="240">
        <f t="shared" si="91"/>
        <v>0</v>
      </c>
      <c r="BR247" s="231">
        <f>SUM(BG247:BQ247)</f>
        <v>0</v>
      </c>
      <c r="BT247" s="55"/>
    </row>
    <row r="248" spans="2:72" x14ac:dyDescent="0.25">
      <c r="B248" s="20"/>
      <c r="C248" s="20" t="str">
        <f>IF(ISERROR(I248+1)=TRUE,I248,IF(I248="","",MAX(C$15:C247)+1))</f>
        <v/>
      </c>
      <c r="D248" s="20" t="str">
        <f t="shared" si="81"/>
        <v/>
      </c>
      <c r="E248"/>
      <c r="G248" s="55"/>
      <c r="H248" s="72"/>
      <c r="I248" s="13" t="s">
        <v>96</v>
      </c>
      <c r="T248" s="72"/>
      <c r="U248" s="55"/>
      <c r="V248" s="86"/>
      <c r="Z248" s="222"/>
      <c r="AA248" s="225"/>
      <c r="AB248" s="224"/>
      <c r="AC248" s="225"/>
      <c r="AD248" s="224"/>
      <c r="AE248" s="225"/>
      <c r="AF248" s="225"/>
      <c r="AG248" s="225"/>
      <c r="AH248" s="225"/>
      <c r="AI248" s="225"/>
      <c r="AJ248" s="226"/>
      <c r="AL248" s="55"/>
      <c r="BC248" s="55"/>
      <c r="BT248" s="55"/>
    </row>
    <row r="249" spans="2:72" x14ac:dyDescent="0.25">
      <c r="B249" s="20"/>
      <c r="C249" s="20" t="str">
        <f>IF(ISERROR(I249+1)=TRUE,I249,IF(I249="","",MAX(C$15:C248)+1))</f>
        <v>3.6 | TARIFAS SERVICIOS DE CEMENTACIÓN - DISPOSITIVO DE DOBLE ETAPA</v>
      </c>
      <c r="D249" s="20" t="str">
        <f t="shared" si="81"/>
        <v/>
      </c>
      <c r="E249"/>
      <c r="G249" s="55"/>
      <c r="H249" s="72"/>
      <c r="I249" s="56" t="s">
        <v>268</v>
      </c>
      <c r="J249" s="56"/>
      <c r="K249" s="56"/>
      <c r="L249" s="56"/>
      <c r="M249" s="56"/>
      <c r="N249" s="56"/>
      <c r="O249" s="56"/>
      <c r="P249" s="56"/>
      <c r="Q249" s="151"/>
      <c r="R249" s="56"/>
      <c r="S249" s="151"/>
      <c r="T249" s="72"/>
      <c r="U249" s="55"/>
      <c r="V249" s="86"/>
      <c r="W249" s="56" t="str">
        <f>W$3</f>
        <v>POZO | WOOLIS 1 EXP | CANTIDADES Y MONTOS</v>
      </c>
      <c r="X249" s="56"/>
      <c r="Y249" s="56"/>
      <c r="Z249" s="56"/>
      <c r="AA249" s="244"/>
      <c r="AB249" s="56"/>
      <c r="AC249" s="244"/>
      <c r="AD249" s="56"/>
      <c r="AE249" s="56"/>
      <c r="AF249" s="56"/>
      <c r="AG249" s="56"/>
      <c r="AH249" s="56"/>
      <c r="AI249" s="56"/>
      <c r="AJ249" s="56"/>
      <c r="AL249" s="55"/>
      <c r="AN249" s="56" t="str">
        <f>AN$3</f>
        <v>POZO | WOOLIS 2 EXP | CANTIDADES Y MONTOS</v>
      </c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C249" s="55"/>
      <c r="BE249" s="56" t="str">
        <f>BE$3</f>
        <v>POZO | TOJOL 1 EXP | CANTIDADES Y MONTOS</v>
      </c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T249" s="55"/>
    </row>
    <row r="250" spans="2:72" x14ac:dyDescent="0.25">
      <c r="B250" s="20"/>
      <c r="C250" s="20" t="str">
        <f>IF(ISERROR(I250+1)=TRUE,I250,IF(I250="","",MAX(C$15:C249)+1))</f>
        <v/>
      </c>
      <c r="D250" s="20" t="str">
        <f t="shared" si="81"/>
        <v/>
      </c>
      <c r="E250"/>
      <c r="G250" s="55"/>
      <c r="H250" s="72"/>
      <c r="I250" s="13" t="s">
        <v>96</v>
      </c>
      <c r="T250" s="72"/>
      <c r="U250" s="55"/>
      <c r="V250" s="86"/>
      <c r="Z250" s="222"/>
      <c r="AA250" s="225"/>
      <c r="AB250" s="224"/>
      <c r="AC250" s="225"/>
      <c r="AD250" s="224"/>
      <c r="AE250" s="225"/>
      <c r="AF250" s="225"/>
      <c r="AG250" s="225"/>
      <c r="AH250" s="225"/>
      <c r="AI250" s="225"/>
      <c r="AJ250" s="226"/>
      <c r="AL250" s="55"/>
      <c r="BC250" s="55"/>
      <c r="BT250" s="55"/>
    </row>
    <row r="251" spans="2:72" ht="15" customHeight="1" outlineLevel="1" x14ac:dyDescent="0.25">
      <c r="B251" s="20"/>
      <c r="C251" s="20">
        <f>IF(ISERROR(I251+1)=TRUE,I251,IF(I251="","",MAX(C$15:C250)+1))</f>
        <v>147</v>
      </c>
      <c r="D251" s="20">
        <f t="shared" si="81"/>
        <v>1</v>
      </c>
      <c r="E251"/>
      <c r="G251" s="55"/>
      <c r="H251" s="72"/>
      <c r="I251" s="28">
        <f>+I246+1</f>
        <v>177</v>
      </c>
      <c r="J251" s="283" t="s">
        <v>445</v>
      </c>
      <c r="K251" s="286"/>
      <c r="L251" s="286"/>
      <c r="M251" s="286"/>
      <c r="N251" s="286"/>
      <c r="O251" s="287"/>
      <c r="P251" s="41" t="s">
        <v>267</v>
      </c>
      <c r="Q251" s="32"/>
      <c r="R251" s="42" t="s">
        <v>129</v>
      </c>
      <c r="S251" s="33"/>
      <c r="T251" s="72"/>
      <c r="U251" s="55"/>
      <c r="V251" s="86"/>
      <c r="W251" s="221"/>
      <c r="Y251" s="222"/>
      <c r="Z251" s="222"/>
      <c r="AA251" s="225"/>
      <c r="AB251" s="224"/>
      <c r="AC251" s="225"/>
      <c r="AD251" s="224"/>
      <c r="AE251" s="225"/>
      <c r="AF251" s="225"/>
      <c r="AG251" s="225"/>
      <c r="AH251" s="225"/>
      <c r="AI251" s="225"/>
      <c r="AJ251" s="237">
        <f>SUM(Y251:AI251)*$Q251</f>
        <v>0</v>
      </c>
      <c r="AL251" s="55"/>
      <c r="AN251" s="221"/>
      <c r="AP251" s="222"/>
      <c r="AQ251" s="225"/>
      <c r="AR251" s="225"/>
      <c r="AS251" s="225"/>
      <c r="AT251" s="225"/>
      <c r="AU251" s="225"/>
      <c r="AV251" s="225"/>
      <c r="AW251" s="225"/>
      <c r="AX251" s="225"/>
      <c r="AY251" s="225"/>
      <c r="AZ251" s="225"/>
      <c r="BA251" s="237">
        <f>SUM(AP251:AZ251)*$Q251</f>
        <v>0</v>
      </c>
      <c r="BC251" s="55"/>
      <c r="BE251" s="221"/>
      <c r="BG251" s="222"/>
      <c r="BH251" s="225"/>
      <c r="BI251" s="225"/>
      <c r="BJ251" s="225"/>
      <c r="BK251" s="225"/>
      <c r="BL251" s="225"/>
      <c r="BM251" s="225"/>
      <c r="BN251" s="225"/>
      <c r="BO251" s="225"/>
      <c r="BP251" s="225"/>
      <c r="BQ251" s="225"/>
      <c r="BR251" s="237">
        <f>SUM(BG251:BQ251)*$Q251</f>
        <v>0</v>
      </c>
      <c r="BT251" s="55"/>
    </row>
    <row r="252" spans="2:72" ht="15" customHeight="1" outlineLevel="1" x14ac:dyDescent="0.25">
      <c r="B252" s="20"/>
      <c r="C252" s="20"/>
      <c r="D252" s="20"/>
      <c r="E252"/>
      <c r="G252" s="55"/>
      <c r="H252" s="72"/>
      <c r="I252" s="28">
        <v>181</v>
      </c>
      <c r="J252" s="283" t="s">
        <v>446</v>
      </c>
      <c r="K252" s="288"/>
      <c r="L252" s="288"/>
      <c r="M252" s="288"/>
      <c r="N252" s="288"/>
      <c r="O252" s="289"/>
      <c r="P252" s="43" t="s">
        <v>198</v>
      </c>
      <c r="Q252" s="32"/>
      <c r="R252" s="42" t="s">
        <v>129</v>
      </c>
      <c r="S252" s="33"/>
      <c r="T252" s="72"/>
      <c r="U252" s="55"/>
      <c r="V252" s="86"/>
      <c r="W252" s="221"/>
      <c r="Y252" s="222"/>
      <c r="Z252" s="222"/>
      <c r="AA252" s="225"/>
      <c r="AB252" s="224"/>
      <c r="AC252" s="225"/>
      <c r="AD252" s="224"/>
      <c r="AE252" s="225"/>
      <c r="AF252" s="225"/>
      <c r="AG252" s="225"/>
      <c r="AH252" s="225"/>
      <c r="AI252" s="225"/>
      <c r="AJ252" s="237">
        <f>SUM(Y252:AI252)*$Q252</f>
        <v>0</v>
      </c>
      <c r="AL252" s="55"/>
      <c r="AN252" s="221"/>
      <c r="AP252" s="222"/>
      <c r="AQ252" s="225"/>
      <c r="AR252" s="225"/>
      <c r="AS252" s="225"/>
      <c r="AT252" s="225"/>
      <c r="AU252" s="225"/>
      <c r="AV252" s="225"/>
      <c r="AW252" s="225"/>
      <c r="AX252" s="225"/>
      <c r="AY252" s="225"/>
      <c r="AZ252" s="225"/>
      <c r="BA252" s="237">
        <f>SUM(AP252:AZ252)*$Q252</f>
        <v>0</v>
      </c>
      <c r="BC252" s="55"/>
      <c r="BE252" s="221"/>
      <c r="BG252" s="222"/>
      <c r="BH252" s="225"/>
      <c r="BI252" s="225"/>
      <c r="BJ252" s="225"/>
      <c r="BK252" s="225"/>
      <c r="BL252" s="225"/>
      <c r="BM252" s="225"/>
      <c r="BN252" s="225"/>
      <c r="BO252" s="225"/>
      <c r="BP252" s="225"/>
      <c r="BQ252" s="225"/>
      <c r="BR252" s="237"/>
      <c r="BT252" s="55"/>
    </row>
    <row r="253" spans="2:72" ht="15" customHeight="1" outlineLevel="1" x14ac:dyDescent="0.25">
      <c r="B253" s="20"/>
      <c r="C253" s="20">
        <f>IF(ISERROR(I253+1)=TRUE,I253,IF(I253="","",MAX(C$15:C251)+1))</f>
        <v>148</v>
      </c>
      <c r="D253" s="20">
        <f t="shared" si="81"/>
        <v>1</v>
      </c>
      <c r="E253"/>
      <c r="G253" s="55"/>
      <c r="H253" s="72"/>
      <c r="I253" s="28">
        <v>182</v>
      </c>
      <c r="J253" s="283" t="s">
        <v>447</v>
      </c>
      <c r="K253" s="284"/>
      <c r="L253" s="284"/>
      <c r="M253" s="284"/>
      <c r="N253" s="284"/>
      <c r="O253" s="285"/>
      <c r="P253" s="43" t="s">
        <v>267</v>
      </c>
      <c r="Q253" s="32"/>
      <c r="R253" s="44" t="s">
        <v>129</v>
      </c>
      <c r="S253" s="33"/>
      <c r="T253" s="72"/>
      <c r="U253" s="55"/>
      <c r="V253" s="86"/>
      <c r="W253" s="221"/>
      <c r="Y253" s="222"/>
      <c r="Z253" s="222"/>
      <c r="AA253" s="225"/>
      <c r="AB253" s="224"/>
      <c r="AC253" s="225"/>
      <c r="AD253" s="224"/>
      <c r="AE253" s="225"/>
      <c r="AF253" s="225"/>
      <c r="AG253" s="225"/>
      <c r="AH253" s="225"/>
      <c r="AI253" s="225"/>
      <c r="AJ253" s="237">
        <f>SUM(Y253:AI253)*$Q253</f>
        <v>0</v>
      </c>
      <c r="AL253" s="55"/>
      <c r="AN253" s="221"/>
      <c r="AP253" s="222"/>
      <c r="AQ253" s="225"/>
      <c r="AR253" s="225"/>
      <c r="AS253" s="225"/>
      <c r="AT253" s="225"/>
      <c r="AU253" s="225"/>
      <c r="AV253" s="225"/>
      <c r="AW253" s="225"/>
      <c r="AX253" s="225"/>
      <c r="AY253" s="225"/>
      <c r="AZ253" s="225"/>
      <c r="BA253" s="237">
        <f>SUM(AP253:AZ253)*$Q253</f>
        <v>0</v>
      </c>
      <c r="BC253" s="55"/>
      <c r="BE253" s="221"/>
      <c r="BG253" s="222"/>
      <c r="BH253" s="225"/>
      <c r="BI253" s="225"/>
      <c r="BJ253" s="225"/>
      <c r="BK253" s="225"/>
      <c r="BL253" s="225"/>
      <c r="BM253" s="225"/>
      <c r="BN253" s="225"/>
      <c r="BO253" s="225"/>
      <c r="BP253" s="225"/>
      <c r="BQ253" s="225"/>
      <c r="BR253" s="237">
        <f>SUM(BG253:BQ253)*$Q253</f>
        <v>0</v>
      </c>
      <c r="BT253" s="55"/>
    </row>
    <row r="254" spans="2:72" outlineLevel="1" x14ac:dyDescent="0.25">
      <c r="B254" s="20"/>
      <c r="C254" s="20">
        <f>IF(ISERROR(I254+1)=TRUE,I254,IF(I254="","",MAX(C$15:C253)+1))</f>
        <v>149</v>
      </c>
      <c r="D254" s="20">
        <f t="shared" si="81"/>
        <v>1</v>
      </c>
      <c r="E254"/>
      <c r="G254" s="55"/>
      <c r="H254" s="72"/>
      <c r="I254" s="28">
        <v>183</v>
      </c>
      <c r="J254" s="283" t="s">
        <v>448</v>
      </c>
      <c r="K254" s="67"/>
      <c r="L254" s="67"/>
      <c r="M254" s="67"/>
      <c r="N254" s="67"/>
      <c r="O254" s="68"/>
      <c r="P254" s="43" t="s">
        <v>198</v>
      </c>
      <c r="Q254" s="48"/>
      <c r="R254" s="49" t="s">
        <v>129</v>
      </c>
      <c r="S254" s="50"/>
      <c r="T254" s="72"/>
      <c r="U254" s="55"/>
      <c r="V254" s="86"/>
      <c r="W254" s="221"/>
      <c r="Y254" s="222"/>
      <c r="Z254" s="222"/>
      <c r="AA254" s="228"/>
      <c r="AB254" s="224"/>
      <c r="AC254" s="227"/>
      <c r="AD254" s="224"/>
      <c r="AE254" s="225"/>
      <c r="AF254" s="225"/>
      <c r="AG254" s="225"/>
      <c r="AH254" s="225"/>
      <c r="AI254" s="225"/>
      <c r="AJ254" s="237">
        <f>SUM(Y254:AI254)*$Q254</f>
        <v>0</v>
      </c>
      <c r="AL254" s="55"/>
      <c r="AN254" s="221"/>
      <c r="AP254" s="222"/>
      <c r="AQ254" s="225"/>
      <c r="AR254" s="225"/>
      <c r="AS254" s="225"/>
      <c r="AT254" s="225"/>
      <c r="AU254" s="225"/>
      <c r="AV254" s="225"/>
      <c r="AW254" s="225"/>
      <c r="AX254" s="225"/>
      <c r="AY254" s="225"/>
      <c r="AZ254" s="225"/>
      <c r="BA254" s="237">
        <f>SUM(AP254:AZ254)*$Q254</f>
        <v>0</v>
      </c>
      <c r="BC254" s="55"/>
      <c r="BE254" s="221"/>
      <c r="BG254" s="222"/>
      <c r="BH254" s="225"/>
      <c r="BI254" s="225"/>
      <c r="BJ254" s="225"/>
      <c r="BK254" s="225"/>
      <c r="BL254" s="225"/>
      <c r="BM254" s="225"/>
      <c r="BN254" s="225"/>
      <c r="BO254" s="225"/>
      <c r="BP254" s="225"/>
      <c r="BQ254" s="225"/>
      <c r="BR254" s="237">
        <f>SUM(BG254:BQ254)*$Q254</f>
        <v>0</v>
      </c>
      <c r="BT254" s="55"/>
    </row>
    <row r="255" spans="2:72" x14ac:dyDescent="0.25">
      <c r="B255" s="20" t="str">
        <f>I249</f>
        <v>3.6 | TARIFAS SERVICIOS DE CEMENTACIÓN - DISPOSITIVO DE DOBLE ETAPA</v>
      </c>
      <c r="C255" s="20" t="str">
        <f>IF(ISERROR(I255+1)=TRUE,I255,IF(I255="","",MAX(C$15:C254)+1))</f>
        <v/>
      </c>
      <c r="D255" s="20" t="str">
        <f t="shared" si="81"/>
        <v/>
      </c>
      <c r="E255"/>
      <c r="G255" s="55"/>
      <c r="H255" s="72"/>
      <c r="I255" s="21" t="s">
        <v>96</v>
      </c>
      <c r="J255" s="22"/>
      <c r="K255" s="22"/>
      <c r="L255" s="22"/>
      <c r="M255" s="22"/>
      <c r="N255" s="22"/>
      <c r="O255" s="22"/>
      <c r="P255" s="22"/>
      <c r="Q255" s="146"/>
      <c r="R255" s="22"/>
      <c r="S255" s="166"/>
      <c r="T255" s="72"/>
      <c r="U255" s="55"/>
      <c r="V255" s="86"/>
      <c r="W255" s="229" t="str">
        <f>W$34</f>
        <v>Total [US$]</v>
      </c>
      <c r="Y255" s="240">
        <f t="shared" ref="Y255:AI255" si="92">SUMPRODUCT(Y$251:Y$254,$Q$251:$Q$254)</f>
        <v>0</v>
      </c>
      <c r="Z255" s="240">
        <f t="shared" si="92"/>
        <v>0</v>
      </c>
      <c r="AA255" s="240">
        <f t="shared" si="92"/>
        <v>0</v>
      </c>
      <c r="AB255" s="240">
        <f t="shared" si="92"/>
        <v>0</v>
      </c>
      <c r="AC255" s="240">
        <f t="shared" si="92"/>
        <v>0</v>
      </c>
      <c r="AD255" s="240">
        <f t="shared" si="92"/>
        <v>0</v>
      </c>
      <c r="AE255" s="240">
        <f t="shared" si="92"/>
        <v>0</v>
      </c>
      <c r="AF255" s="240">
        <f t="shared" si="92"/>
        <v>0</v>
      </c>
      <c r="AG255" s="240">
        <f t="shared" si="92"/>
        <v>0</v>
      </c>
      <c r="AH255" s="240">
        <f t="shared" si="92"/>
        <v>0</v>
      </c>
      <c r="AI255" s="240">
        <f t="shared" si="92"/>
        <v>0</v>
      </c>
      <c r="AJ255" s="231">
        <f>SUM(Y255:AI255)</f>
        <v>0</v>
      </c>
      <c r="AL255" s="55"/>
      <c r="AN255" s="229" t="str">
        <f>AN$34</f>
        <v>Total [US$]</v>
      </c>
      <c r="AP255" s="240">
        <f t="shared" ref="AP255:AZ255" si="93">SUMPRODUCT(AP$251:AP$254,$Q$251:$Q$254)</f>
        <v>0</v>
      </c>
      <c r="AQ255" s="240">
        <f t="shared" si="93"/>
        <v>0</v>
      </c>
      <c r="AR255" s="240">
        <f t="shared" si="93"/>
        <v>0</v>
      </c>
      <c r="AS255" s="240">
        <f t="shared" si="93"/>
        <v>0</v>
      </c>
      <c r="AT255" s="240">
        <f t="shared" si="93"/>
        <v>0</v>
      </c>
      <c r="AU255" s="240">
        <f t="shared" si="93"/>
        <v>0</v>
      </c>
      <c r="AV255" s="240">
        <f t="shared" si="93"/>
        <v>0</v>
      </c>
      <c r="AW255" s="240">
        <f t="shared" si="93"/>
        <v>0</v>
      </c>
      <c r="AX255" s="240">
        <f t="shared" si="93"/>
        <v>0</v>
      </c>
      <c r="AY255" s="240">
        <f t="shared" si="93"/>
        <v>0</v>
      </c>
      <c r="AZ255" s="240">
        <f t="shared" si="93"/>
        <v>0</v>
      </c>
      <c r="BA255" s="231">
        <f>SUM(AP255:AZ255)</f>
        <v>0</v>
      </c>
      <c r="BC255" s="55"/>
      <c r="BE255" s="229" t="str">
        <f>BE$34</f>
        <v>Total [US$]</v>
      </c>
      <c r="BG255" s="240">
        <f t="shared" ref="BG255:BQ255" si="94">SUMPRODUCT(BG$251:BG$254,$Q$251:$Q$254)</f>
        <v>0</v>
      </c>
      <c r="BH255" s="240">
        <f t="shared" si="94"/>
        <v>0</v>
      </c>
      <c r="BI255" s="240">
        <f t="shared" si="94"/>
        <v>0</v>
      </c>
      <c r="BJ255" s="240">
        <f t="shared" si="94"/>
        <v>0</v>
      </c>
      <c r="BK255" s="240">
        <f t="shared" si="94"/>
        <v>0</v>
      </c>
      <c r="BL255" s="240">
        <f t="shared" si="94"/>
        <v>0</v>
      </c>
      <c r="BM255" s="240">
        <f t="shared" si="94"/>
        <v>0</v>
      </c>
      <c r="BN255" s="240">
        <f t="shared" si="94"/>
        <v>0</v>
      </c>
      <c r="BO255" s="240">
        <f t="shared" si="94"/>
        <v>0</v>
      </c>
      <c r="BP255" s="240">
        <f t="shared" si="94"/>
        <v>0</v>
      </c>
      <c r="BQ255" s="240">
        <f t="shared" si="94"/>
        <v>0</v>
      </c>
      <c r="BR255" s="231">
        <f>SUM(BG255:BQ255)</f>
        <v>0</v>
      </c>
      <c r="BT255" s="55"/>
    </row>
    <row r="256" spans="2:72" x14ac:dyDescent="0.25">
      <c r="B256" s="20"/>
      <c r="C256" s="20" t="str">
        <f>IF(ISERROR(I256+1)=TRUE,I256,IF(I256="","",MAX(C$15:C255)+1))</f>
        <v/>
      </c>
      <c r="D256" s="20" t="str">
        <f t="shared" si="81"/>
        <v/>
      </c>
      <c r="E256"/>
      <c r="G256" s="55"/>
      <c r="H256" s="72"/>
      <c r="I256" s="13" t="s">
        <v>96</v>
      </c>
      <c r="T256" s="72"/>
      <c r="U256" s="55"/>
      <c r="V256" s="86"/>
      <c r="AA256" s="13"/>
      <c r="AC256" s="13"/>
      <c r="AL256" s="55"/>
      <c r="BC256" s="55"/>
      <c r="BT256" s="55"/>
    </row>
    <row r="257" spans="2:72" x14ac:dyDescent="0.25">
      <c r="B257" s="20"/>
      <c r="C257" s="20" t="str">
        <f>IF(ISERROR(I257+1)=TRUE,I257,IF(I257="","",MAX(C$15:C256)+1))</f>
        <v>3.7 | TARIFAS SERVICIOS DE CEMENTACIÓN - CENTRALIZADORES</v>
      </c>
      <c r="D257" s="20" t="str">
        <f t="shared" si="81"/>
        <v/>
      </c>
      <c r="E257"/>
      <c r="G257" s="55"/>
      <c r="H257" s="72"/>
      <c r="I257" s="56" t="s">
        <v>269</v>
      </c>
      <c r="J257" s="56"/>
      <c r="K257" s="56"/>
      <c r="L257" s="56"/>
      <c r="M257" s="56"/>
      <c r="N257" s="56"/>
      <c r="O257" s="56"/>
      <c r="P257" s="56"/>
      <c r="Q257" s="151"/>
      <c r="R257" s="56"/>
      <c r="S257" s="151"/>
      <c r="T257" s="72"/>
      <c r="U257" s="55"/>
      <c r="V257" s="86"/>
      <c r="W257" s="56" t="str">
        <f>W$3</f>
        <v>POZO | WOOLIS 1 EXP | CANTIDADES Y MONTOS</v>
      </c>
      <c r="X257" s="56"/>
      <c r="Y257" s="56"/>
      <c r="Z257" s="56"/>
      <c r="AA257" s="244"/>
      <c r="AB257" s="56"/>
      <c r="AC257" s="244"/>
      <c r="AD257" s="56"/>
      <c r="AE257" s="56"/>
      <c r="AF257" s="56"/>
      <c r="AG257" s="56"/>
      <c r="AH257" s="56"/>
      <c r="AI257" s="56"/>
      <c r="AJ257" s="56"/>
      <c r="AL257" s="55"/>
      <c r="AN257" s="56" t="str">
        <f>AN$3</f>
        <v>POZO | WOOLIS 2 EXP | CANTIDADES Y MONTOS</v>
      </c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C257" s="55"/>
      <c r="BE257" s="56" t="str">
        <f>BE$3</f>
        <v>POZO | TOJOL 1 EXP | CANTIDADES Y MONTOS</v>
      </c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T257" s="55"/>
    </row>
    <row r="258" spans="2:72" x14ac:dyDescent="0.25">
      <c r="B258" s="20"/>
      <c r="C258" s="20" t="str">
        <f>IF(ISERROR(I258+1)=TRUE,I258,IF(I258="","",MAX(C$15:C257)+1))</f>
        <v/>
      </c>
      <c r="D258" s="20" t="str">
        <f t="shared" si="81"/>
        <v/>
      </c>
      <c r="E258"/>
      <c r="G258" s="55"/>
      <c r="H258" s="72"/>
      <c r="I258" s="13" t="s">
        <v>96</v>
      </c>
      <c r="T258" s="72"/>
      <c r="U258" s="55"/>
      <c r="V258" s="86"/>
      <c r="Z258" s="232"/>
      <c r="AA258" s="232"/>
      <c r="AB258" s="232"/>
      <c r="AC258" s="232"/>
      <c r="AD258" s="232"/>
      <c r="AE258" s="232"/>
      <c r="AF258" s="232"/>
      <c r="AG258" s="232"/>
      <c r="AH258" s="232"/>
      <c r="AI258" s="232"/>
      <c r="AJ258" s="232"/>
      <c r="AL258" s="55"/>
      <c r="BC258" s="55"/>
      <c r="BT258" s="55"/>
    </row>
    <row r="259" spans="2:72" ht="15" customHeight="1" outlineLevel="1" x14ac:dyDescent="0.25">
      <c r="B259" s="20"/>
      <c r="C259" s="20">
        <f>IF(ISERROR(I259+1)=TRUE,I259,IF(I259="","",MAX(C$15:C258)+1))</f>
        <v>150</v>
      </c>
      <c r="D259" s="20">
        <f t="shared" si="81"/>
        <v>1</v>
      </c>
      <c r="E259"/>
      <c r="G259" s="55"/>
      <c r="H259" s="72"/>
      <c r="I259" s="51">
        <f>+I254+1</f>
        <v>184</v>
      </c>
      <c r="J259" s="278" t="s">
        <v>426</v>
      </c>
      <c r="K259" s="39"/>
      <c r="L259" s="39"/>
      <c r="M259" s="39"/>
      <c r="N259" s="39"/>
      <c r="O259" s="40"/>
      <c r="P259" s="41" t="s">
        <v>267</v>
      </c>
      <c r="Q259" s="32"/>
      <c r="R259" s="42" t="s">
        <v>129</v>
      </c>
      <c r="S259" s="33"/>
      <c r="T259" s="72"/>
      <c r="U259" s="55"/>
      <c r="V259" s="86"/>
      <c r="W259" s="221"/>
      <c r="Y259" s="222"/>
      <c r="Z259" s="235"/>
      <c r="AA259" s="227"/>
      <c r="AB259" s="236"/>
      <c r="AC259" s="227"/>
      <c r="AD259" s="236"/>
      <c r="AE259" s="227"/>
      <c r="AF259" s="227"/>
      <c r="AG259" s="227"/>
      <c r="AH259" s="227"/>
      <c r="AI259" s="227"/>
      <c r="AJ259" s="237">
        <f t="shared" ref="AJ259:AJ266" si="95">SUM(Y259:AI259)*$Q259</f>
        <v>0</v>
      </c>
      <c r="AL259" s="55"/>
      <c r="AN259" s="221"/>
      <c r="AP259" s="222"/>
      <c r="AQ259" s="225"/>
      <c r="AR259" s="225"/>
      <c r="AS259" s="225"/>
      <c r="AT259" s="225"/>
      <c r="AU259" s="225"/>
      <c r="AV259" s="225"/>
      <c r="AW259" s="225"/>
      <c r="AX259" s="225"/>
      <c r="AY259" s="225"/>
      <c r="AZ259" s="225"/>
      <c r="BA259" s="237">
        <f t="shared" ref="BA259:BA266" si="96">SUM(AP259:AZ259)*$Q259</f>
        <v>0</v>
      </c>
      <c r="BC259" s="55"/>
      <c r="BE259" s="221"/>
      <c r="BG259" s="222"/>
      <c r="BH259" s="225"/>
      <c r="BI259" s="225"/>
      <c r="BJ259" s="225"/>
      <c r="BK259" s="225"/>
      <c r="BL259" s="225"/>
      <c r="BM259" s="225"/>
      <c r="BN259" s="225"/>
      <c r="BO259" s="225"/>
      <c r="BP259" s="225"/>
      <c r="BQ259" s="225"/>
      <c r="BR259" s="237">
        <f t="shared" ref="BR259:BR266" si="97">SUM(BG259:BQ259)*$Q259</f>
        <v>0</v>
      </c>
      <c r="BT259" s="55"/>
    </row>
    <row r="260" spans="2:72" ht="15" customHeight="1" outlineLevel="1" x14ac:dyDescent="0.25">
      <c r="B260" s="20"/>
      <c r="C260" s="20">
        <f>IF(ISERROR(I260+1)=TRUE,I260,IF(I260="","",MAX(C$15:C259)+1))</f>
        <v>151</v>
      </c>
      <c r="D260" s="20">
        <f t="shared" si="81"/>
        <v>1</v>
      </c>
      <c r="E260"/>
      <c r="G260" s="55"/>
      <c r="H260" s="72"/>
      <c r="I260" s="51">
        <v>185</v>
      </c>
      <c r="J260" s="278" t="s">
        <v>270</v>
      </c>
      <c r="K260" s="30"/>
      <c r="L260" s="30"/>
      <c r="M260" s="30"/>
      <c r="N260" s="30"/>
      <c r="O260" s="31"/>
      <c r="P260" s="43" t="s">
        <v>267</v>
      </c>
      <c r="Q260" s="32"/>
      <c r="R260" s="44" t="s">
        <v>129</v>
      </c>
      <c r="S260" s="33"/>
      <c r="T260" s="72"/>
      <c r="U260" s="55"/>
      <c r="V260" s="86"/>
      <c r="W260" s="221"/>
      <c r="Y260" s="222"/>
      <c r="Z260" s="235"/>
      <c r="AA260" s="227"/>
      <c r="AB260" s="236"/>
      <c r="AC260" s="227"/>
      <c r="AD260" s="236"/>
      <c r="AE260" s="227"/>
      <c r="AF260" s="227"/>
      <c r="AG260" s="227"/>
      <c r="AH260" s="227"/>
      <c r="AI260" s="227"/>
      <c r="AJ260" s="237">
        <f t="shared" si="95"/>
        <v>0</v>
      </c>
      <c r="AL260" s="55"/>
      <c r="AN260" s="221"/>
      <c r="AP260" s="222"/>
      <c r="AQ260" s="225"/>
      <c r="AR260" s="225"/>
      <c r="AS260" s="225"/>
      <c r="AT260" s="225"/>
      <c r="AU260" s="225"/>
      <c r="AV260" s="225"/>
      <c r="AW260" s="225"/>
      <c r="AX260" s="225"/>
      <c r="AY260" s="225"/>
      <c r="AZ260" s="225"/>
      <c r="BA260" s="237">
        <f t="shared" si="96"/>
        <v>0</v>
      </c>
      <c r="BC260" s="55"/>
      <c r="BE260" s="221"/>
      <c r="BG260" s="222"/>
      <c r="BH260" s="225"/>
      <c r="BI260" s="225"/>
      <c r="BJ260" s="225"/>
      <c r="BK260" s="225"/>
      <c r="BL260" s="225"/>
      <c r="BM260" s="225"/>
      <c r="BN260" s="225"/>
      <c r="BO260" s="225"/>
      <c r="BP260" s="225"/>
      <c r="BQ260" s="225"/>
      <c r="BR260" s="237">
        <f t="shared" si="97"/>
        <v>0</v>
      </c>
      <c r="BT260" s="55"/>
    </row>
    <row r="261" spans="2:72" ht="15" customHeight="1" outlineLevel="1" x14ac:dyDescent="0.25">
      <c r="B261" s="20"/>
      <c r="C261" s="20">
        <f>IF(ISERROR(I261+1)=TRUE,I261,IF(I261="","",MAX(C$15:C260)+1))</f>
        <v>152</v>
      </c>
      <c r="D261" s="20">
        <f t="shared" si="81"/>
        <v>1</v>
      </c>
      <c r="E261"/>
      <c r="G261" s="55"/>
      <c r="H261" s="72"/>
      <c r="I261" s="51">
        <v>186</v>
      </c>
      <c r="J261" s="278" t="s">
        <v>271</v>
      </c>
      <c r="K261" s="30"/>
      <c r="L261" s="30"/>
      <c r="M261" s="30"/>
      <c r="N261" s="30"/>
      <c r="O261" s="31"/>
      <c r="P261" s="43" t="s">
        <v>267</v>
      </c>
      <c r="Q261" s="32"/>
      <c r="R261" s="44" t="s">
        <v>129</v>
      </c>
      <c r="S261" s="33"/>
      <c r="T261" s="72"/>
      <c r="U261" s="55"/>
      <c r="V261" s="86"/>
      <c r="W261" s="221"/>
      <c r="Y261" s="222"/>
      <c r="Z261" s="235"/>
      <c r="AA261" s="227"/>
      <c r="AB261" s="236"/>
      <c r="AC261" s="227"/>
      <c r="AD261" s="236"/>
      <c r="AE261" s="227"/>
      <c r="AF261" s="227"/>
      <c r="AG261" s="227"/>
      <c r="AH261" s="227"/>
      <c r="AI261" s="227"/>
      <c r="AJ261" s="237">
        <f t="shared" si="95"/>
        <v>0</v>
      </c>
      <c r="AL261" s="55"/>
      <c r="AN261" s="221"/>
      <c r="AP261" s="222"/>
      <c r="AQ261" s="225"/>
      <c r="AR261" s="225"/>
      <c r="AS261" s="225"/>
      <c r="AT261" s="225"/>
      <c r="AU261" s="225"/>
      <c r="AV261" s="225"/>
      <c r="AW261" s="225"/>
      <c r="AX261" s="225"/>
      <c r="AY261" s="225"/>
      <c r="AZ261" s="225"/>
      <c r="BA261" s="237">
        <f t="shared" si="96"/>
        <v>0</v>
      </c>
      <c r="BC261" s="55"/>
      <c r="BE261" s="221"/>
      <c r="BG261" s="222"/>
      <c r="BH261" s="225"/>
      <c r="BI261" s="225"/>
      <c r="BJ261" s="225"/>
      <c r="BK261" s="225"/>
      <c r="BL261" s="225"/>
      <c r="BM261" s="225"/>
      <c r="BN261" s="225"/>
      <c r="BO261" s="225"/>
      <c r="BP261" s="225"/>
      <c r="BQ261" s="225"/>
      <c r="BR261" s="237">
        <f t="shared" si="97"/>
        <v>0</v>
      </c>
      <c r="BT261" s="55"/>
    </row>
    <row r="262" spans="2:72" ht="15" customHeight="1" outlineLevel="1" x14ac:dyDescent="0.25">
      <c r="B262" s="20"/>
      <c r="C262" s="20">
        <f>IF(ISERROR(I262+1)=TRUE,I262,IF(I262="","",MAX(C$15:C261)+1))</f>
        <v>153</v>
      </c>
      <c r="D262" s="20">
        <f t="shared" si="81"/>
        <v>1</v>
      </c>
      <c r="E262"/>
      <c r="G262" s="55"/>
      <c r="H262" s="72"/>
      <c r="I262" s="51">
        <v>187</v>
      </c>
      <c r="J262" s="278" t="s">
        <v>272</v>
      </c>
      <c r="K262" s="30"/>
      <c r="L262" s="30"/>
      <c r="M262" s="30"/>
      <c r="N262" s="30"/>
      <c r="O262" s="31"/>
      <c r="P262" s="43" t="s">
        <v>267</v>
      </c>
      <c r="Q262" s="32"/>
      <c r="R262" s="44" t="s">
        <v>129</v>
      </c>
      <c r="S262" s="33"/>
      <c r="T262" s="72"/>
      <c r="U262" s="55"/>
      <c r="V262" s="86"/>
      <c r="W262" s="221"/>
      <c r="Y262" s="222"/>
      <c r="Z262" s="235"/>
      <c r="AA262" s="227"/>
      <c r="AB262" s="236"/>
      <c r="AC262" s="227"/>
      <c r="AD262" s="236"/>
      <c r="AE262" s="227"/>
      <c r="AF262" s="227"/>
      <c r="AG262" s="227"/>
      <c r="AH262" s="227"/>
      <c r="AI262" s="227"/>
      <c r="AJ262" s="237">
        <f t="shared" si="95"/>
        <v>0</v>
      </c>
      <c r="AL262" s="55"/>
      <c r="AN262" s="221"/>
      <c r="AP262" s="222"/>
      <c r="AQ262" s="225"/>
      <c r="AR262" s="225"/>
      <c r="AS262" s="225"/>
      <c r="AT262" s="225"/>
      <c r="AU262" s="225"/>
      <c r="AV262" s="225"/>
      <c r="AW262" s="225"/>
      <c r="AX262" s="225"/>
      <c r="AY262" s="225"/>
      <c r="AZ262" s="225"/>
      <c r="BA262" s="237">
        <f t="shared" si="96"/>
        <v>0</v>
      </c>
      <c r="BC262" s="55"/>
      <c r="BE262" s="221"/>
      <c r="BG262" s="222"/>
      <c r="BH262" s="225"/>
      <c r="BI262" s="225"/>
      <c r="BJ262" s="225"/>
      <c r="BK262" s="225"/>
      <c r="BL262" s="225"/>
      <c r="BM262" s="225"/>
      <c r="BN262" s="225"/>
      <c r="BO262" s="225"/>
      <c r="BP262" s="225"/>
      <c r="BQ262" s="225"/>
      <c r="BR262" s="237">
        <f t="shared" si="97"/>
        <v>0</v>
      </c>
      <c r="BT262" s="55"/>
    </row>
    <row r="263" spans="2:72" outlineLevel="1" x14ac:dyDescent="0.25">
      <c r="B263" s="20"/>
      <c r="C263" s="20">
        <f>IF(ISERROR(I263+1)=TRUE,I263,IF(I263="","",MAX(C$15:C262)+1))</f>
        <v>154</v>
      </c>
      <c r="D263" s="20">
        <f t="shared" si="81"/>
        <v>1</v>
      </c>
      <c r="E263"/>
      <c r="G263" s="55"/>
      <c r="H263" s="72"/>
      <c r="I263" s="51">
        <v>188</v>
      </c>
      <c r="J263" s="278" t="s">
        <v>425</v>
      </c>
      <c r="K263" s="30"/>
      <c r="L263" s="30"/>
      <c r="M263" s="30"/>
      <c r="N263" s="30"/>
      <c r="O263" s="31"/>
      <c r="P263" s="43" t="s">
        <v>267</v>
      </c>
      <c r="Q263" s="32"/>
      <c r="R263" s="44" t="s">
        <v>129</v>
      </c>
      <c r="S263" s="33"/>
      <c r="T263" s="72"/>
      <c r="U263" s="55"/>
      <c r="V263" s="86"/>
      <c r="W263" s="221"/>
      <c r="Y263" s="222"/>
      <c r="Z263" s="235"/>
      <c r="AA263" s="227"/>
      <c r="AB263" s="236"/>
      <c r="AC263" s="227"/>
      <c r="AD263" s="236"/>
      <c r="AE263" s="227"/>
      <c r="AF263" s="227"/>
      <c r="AG263" s="227"/>
      <c r="AH263" s="227"/>
      <c r="AI263" s="227"/>
      <c r="AJ263" s="237">
        <f t="shared" si="95"/>
        <v>0</v>
      </c>
      <c r="AL263" s="55"/>
      <c r="AN263" s="221"/>
      <c r="AP263" s="222"/>
      <c r="AQ263" s="225"/>
      <c r="AR263" s="225"/>
      <c r="AS263" s="225"/>
      <c r="AT263" s="225">
        <v>2</v>
      </c>
      <c r="AU263" s="225"/>
      <c r="AV263" s="225"/>
      <c r="AW263" s="225"/>
      <c r="AX263" s="225"/>
      <c r="AY263" s="225"/>
      <c r="AZ263" s="225"/>
      <c r="BA263" s="237">
        <f t="shared" si="96"/>
        <v>0</v>
      </c>
      <c r="BC263" s="55"/>
      <c r="BE263" s="221"/>
      <c r="BG263" s="222"/>
      <c r="BH263" s="225"/>
      <c r="BI263" s="225">
        <v>2</v>
      </c>
      <c r="BJ263" s="225"/>
      <c r="BK263" s="225"/>
      <c r="BL263" s="225"/>
      <c r="BM263" s="225"/>
      <c r="BN263" s="225"/>
      <c r="BO263" s="225"/>
      <c r="BP263" s="225"/>
      <c r="BQ263" s="225"/>
      <c r="BR263" s="237">
        <f t="shared" si="97"/>
        <v>0</v>
      </c>
      <c r="BT263" s="55"/>
    </row>
    <row r="264" spans="2:72" outlineLevel="1" x14ac:dyDescent="0.25">
      <c r="B264" s="20"/>
      <c r="C264" s="20">
        <f>IF(ISERROR(I264+1)=TRUE,I264,IF(I264="","",MAX(C$15:C263)+1))</f>
        <v>155</v>
      </c>
      <c r="D264" s="20">
        <f t="shared" si="81"/>
        <v>1</v>
      </c>
      <c r="E264"/>
      <c r="G264" s="55"/>
      <c r="H264" s="72"/>
      <c r="I264" s="51">
        <v>189</v>
      </c>
      <c r="J264" s="278" t="s">
        <v>273</v>
      </c>
      <c r="K264" s="30"/>
      <c r="L264" s="30"/>
      <c r="M264" s="30"/>
      <c r="N264" s="30"/>
      <c r="O264" s="31"/>
      <c r="P264" s="43" t="s">
        <v>198</v>
      </c>
      <c r="Q264" s="32"/>
      <c r="R264" s="44" t="s">
        <v>129</v>
      </c>
      <c r="S264" s="33"/>
      <c r="T264" s="72"/>
      <c r="U264" s="55"/>
      <c r="V264" s="86"/>
      <c r="W264" s="221"/>
      <c r="Y264" s="222"/>
      <c r="Z264" s="235"/>
      <c r="AA264" s="227"/>
      <c r="AB264" s="236"/>
      <c r="AC264" s="227"/>
      <c r="AD264" s="236"/>
      <c r="AE264" s="227"/>
      <c r="AF264" s="227"/>
      <c r="AG264" s="227"/>
      <c r="AH264" s="227"/>
      <c r="AI264" s="227"/>
      <c r="AJ264" s="237">
        <f t="shared" si="95"/>
        <v>0</v>
      </c>
      <c r="AL264" s="55"/>
      <c r="AN264" s="221"/>
      <c r="AP264" s="222"/>
      <c r="AQ264" s="225"/>
      <c r="AR264" s="225"/>
      <c r="AS264" s="225"/>
      <c r="AT264" s="225"/>
      <c r="AU264" s="225"/>
      <c r="AV264" s="225"/>
      <c r="AW264" s="225"/>
      <c r="AX264" s="225"/>
      <c r="AY264" s="225"/>
      <c r="AZ264" s="225"/>
      <c r="BA264" s="237">
        <f t="shared" si="96"/>
        <v>0</v>
      </c>
      <c r="BC264" s="55"/>
      <c r="BE264" s="221"/>
      <c r="BG264" s="222"/>
      <c r="BH264" s="225"/>
      <c r="BI264" s="225"/>
      <c r="BJ264" s="225"/>
      <c r="BK264" s="225"/>
      <c r="BL264" s="225"/>
      <c r="BM264" s="225"/>
      <c r="BN264" s="225"/>
      <c r="BO264" s="225"/>
      <c r="BP264" s="225"/>
      <c r="BQ264" s="225"/>
      <c r="BR264" s="237">
        <f t="shared" si="97"/>
        <v>0</v>
      </c>
      <c r="BT264" s="55"/>
    </row>
    <row r="265" spans="2:72" outlineLevel="1" x14ac:dyDescent="0.25">
      <c r="B265" s="20"/>
      <c r="C265" s="20">
        <f>IF(ISERROR(I265+1)=TRUE,I265,IF(I265="","",MAX(C$15:C264)+1))</f>
        <v>156</v>
      </c>
      <c r="D265" s="20">
        <f t="shared" si="81"/>
        <v>1</v>
      </c>
      <c r="E265"/>
      <c r="G265" s="55"/>
      <c r="H265" s="72"/>
      <c r="I265" s="51">
        <v>190</v>
      </c>
      <c r="J265" s="278" t="s">
        <v>274</v>
      </c>
      <c r="K265" s="30"/>
      <c r="L265" s="30"/>
      <c r="M265" s="30"/>
      <c r="N265" s="30"/>
      <c r="O265" s="31"/>
      <c r="P265" s="43" t="s">
        <v>198</v>
      </c>
      <c r="Q265" s="32"/>
      <c r="R265" s="44" t="s">
        <v>129</v>
      </c>
      <c r="S265" s="33"/>
      <c r="T265" s="72"/>
      <c r="U265" s="55"/>
      <c r="V265" s="86"/>
      <c r="W265" s="221"/>
      <c r="Y265" s="222"/>
      <c r="Z265" s="235"/>
      <c r="AA265" s="227"/>
      <c r="AB265" s="236"/>
      <c r="AC265" s="227"/>
      <c r="AD265" s="236"/>
      <c r="AE265" s="227"/>
      <c r="AF265" s="227"/>
      <c r="AG265" s="227"/>
      <c r="AH265" s="227"/>
      <c r="AI265" s="227"/>
      <c r="AJ265" s="237">
        <f t="shared" si="95"/>
        <v>0</v>
      </c>
      <c r="AL265" s="55"/>
      <c r="AN265" s="221"/>
      <c r="AP265" s="222"/>
      <c r="AQ265" s="225"/>
      <c r="AR265" s="225"/>
      <c r="AS265" s="225"/>
      <c r="AT265" s="225"/>
      <c r="AU265" s="225"/>
      <c r="AV265" s="225"/>
      <c r="AW265" s="225"/>
      <c r="AX265" s="225"/>
      <c r="AY265" s="225"/>
      <c r="AZ265" s="225"/>
      <c r="BA265" s="237">
        <f t="shared" si="96"/>
        <v>0</v>
      </c>
      <c r="BC265" s="55"/>
      <c r="BE265" s="221"/>
      <c r="BG265" s="222"/>
      <c r="BH265" s="225"/>
      <c r="BI265" s="225"/>
      <c r="BJ265" s="225"/>
      <c r="BK265" s="225"/>
      <c r="BL265" s="225"/>
      <c r="BM265" s="225"/>
      <c r="BN265" s="225"/>
      <c r="BO265" s="225"/>
      <c r="BP265" s="225"/>
      <c r="BQ265" s="225"/>
      <c r="BR265" s="237">
        <f t="shared" si="97"/>
        <v>0</v>
      </c>
      <c r="BT265" s="55"/>
    </row>
    <row r="266" spans="2:72" outlineLevel="1" x14ac:dyDescent="0.25">
      <c r="B266" s="20"/>
      <c r="C266" s="20">
        <f>IF(ISERROR(I266+1)=TRUE,I266,IF(I266="","",MAX(C$15:C265)+1))</f>
        <v>157</v>
      </c>
      <c r="D266" s="20">
        <f t="shared" si="81"/>
        <v>1</v>
      </c>
      <c r="E266"/>
      <c r="G266" s="55"/>
      <c r="H266" s="72"/>
      <c r="I266" s="51">
        <v>191</v>
      </c>
      <c r="J266" s="278" t="s">
        <v>275</v>
      </c>
      <c r="K266" s="30"/>
      <c r="L266" s="30"/>
      <c r="M266" s="30"/>
      <c r="N266" s="30"/>
      <c r="O266" s="31"/>
      <c r="P266" s="43" t="s">
        <v>198</v>
      </c>
      <c r="Q266" s="32"/>
      <c r="R266" s="44" t="s">
        <v>129</v>
      </c>
      <c r="S266" s="33"/>
      <c r="T266" s="72"/>
      <c r="U266" s="55"/>
      <c r="V266" s="86"/>
      <c r="W266" s="221"/>
      <c r="Y266" s="222"/>
      <c r="Z266" s="235"/>
      <c r="AA266" s="227"/>
      <c r="AB266" s="236"/>
      <c r="AC266" s="227"/>
      <c r="AD266" s="236"/>
      <c r="AE266" s="227"/>
      <c r="AF266" s="227"/>
      <c r="AG266" s="227"/>
      <c r="AH266" s="227"/>
      <c r="AI266" s="227"/>
      <c r="AJ266" s="237">
        <f t="shared" si="95"/>
        <v>0</v>
      </c>
      <c r="AL266" s="55"/>
      <c r="AN266" s="221"/>
      <c r="AP266" s="222"/>
      <c r="AQ266" s="225"/>
      <c r="AR266" s="225"/>
      <c r="AS266" s="225"/>
      <c r="AT266" s="225"/>
      <c r="AU266" s="225"/>
      <c r="AV266" s="225"/>
      <c r="AW266" s="225"/>
      <c r="AX266" s="225"/>
      <c r="AY266" s="225"/>
      <c r="AZ266" s="225"/>
      <c r="BA266" s="237">
        <f t="shared" si="96"/>
        <v>0</v>
      </c>
      <c r="BC266" s="55"/>
      <c r="BE266" s="221"/>
      <c r="BG266" s="222"/>
      <c r="BH266" s="225"/>
      <c r="BI266" s="225"/>
      <c r="BJ266" s="225"/>
      <c r="BK266" s="225"/>
      <c r="BL266" s="225"/>
      <c r="BM266" s="225"/>
      <c r="BN266" s="225"/>
      <c r="BO266" s="225"/>
      <c r="BP266" s="225"/>
      <c r="BQ266" s="225"/>
      <c r="BR266" s="237">
        <f t="shared" si="97"/>
        <v>0</v>
      </c>
      <c r="BT266" s="55"/>
    </row>
    <row r="267" spans="2:72" x14ac:dyDescent="0.25">
      <c r="B267" s="20" t="str">
        <f>I257</f>
        <v>3.7 | TARIFAS SERVICIOS DE CEMENTACIÓN - CENTRALIZADORES</v>
      </c>
      <c r="C267" s="20" t="str">
        <f>IF(ISERROR(I267+1)=TRUE,I267,IF(I267="","",MAX(C$15:C266)+1))</f>
        <v/>
      </c>
      <c r="D267" s="20" t="str">
        <f t="shared" si="81"/>
        <v/>
      </c>
      <c r="E267"/>
      <c r="G267" s="55"/>
      <c r="H267" s="72"/>
      <c r="I267" s="35" t="s">
        <v>96</v>
      </c>
      <c r="J267" s="22"/>
      <c r="K267" s="22"/>
      <c r="L267" s="22"/>
      <c r="M267" s="22"/>
      <c r="N267" s="22"/>
      <c r="O267" s="22"/>
      <c r="P267" s="22"/>
      <c r="Q267" s="146"/>
      <c r="R267" s="22"/>
      <c r="S267" s="166"/>
      <c r="T267" s="72"/>
      <c r="U267" s="55"/>
      <c r="V267" s="86"/>
      <c r="W267" s="229" t="str">
        <f>W$34</f>
        <v>Total [US$]</v>
      </c>
      <c r="Y267" s="247">
        <f t="shared" ref="Y267:AI267" si="98">SUMPRODUCT(Y$259:Y$266,$Q$259:$Q$266)</f>
        <v>0</v>
      </c>
      <c r="Z267" s="247">
        <f t="shared" si="98"/>
        <v>0</v>
      </c>
      <c r="AA267" s="247">
        <f t="shared" si="98"/>
        <v>0</v>
      </c>
      <c r="AB267" s="247">
        <f t="shared" si="98"/>
        <v>0</v>
      </c>
      <c r="AC267" s="247">
        <f t="shared" si="98"/>
        <v>0</v>
      </c>
      <c r="AD267" s="247">
        <f t="shared" si="98"/>
        <v>0</v>
      </c>
      <c r="AE267" s="247">
        <f t="shared" si="98"/>
        <v>0</v>
      </c>
      <c r="AF267" s="247">
        <f t="shared" si="98"/>
        <v>0</v>
      </c>
      <c r="AG267" s="247">
        <f t="shared" si="98"/>
        <v>0</v>
      </c>
      <c r="AH267" s="247">
        <f t="shared" si="98"/>
        <v>0</v>
      </c>
      <c r="AI267" s="247">
        <f t="shared" si="98"/>
        <v>0</v>
      </c>
      <c r="AJ267" s="248">
        <f>SUM(Y267:AI267)</f>
        <v>0</v>
      </c>
      <c r="AL267" s="55"/>
      <c r="AN267" s="229" t="str">
        <f>AN$34</f>
        <v>Total [US$]</v>
      </c>
      <c r="AP267" s="240">
        <f t="shared" ref="AP267:AZ267" si="99">SUMPRODUCT(AP$259:AP$266,$Q$259:$Q$266)</f>
        <v>0</v>
      </c>
      <c r="AQ267" s="240">
        <f t="shared" si="99"/>
        <v>0</v>
      </c>
      <c r="AR267" s="240">
        <f t="shared" si="99"/>
        <v>0</v>
      </c>
      <c r="AS267" s="240">
        <f t="shared" si="99"/>
        <v>0</v>
      </c>
      <c r="AT267" s="240">
        <f t="shared" si="99"/>
        <v>0</v>
      </c>
      <c r="AU267" s="240">
        <f t="shared" si="99"/>
        <v>0</v>
      </c>
      <c r="AV267" s="240">
        <f t="shared" si="99"/>
        <v>0</v>
      </c>
      <c r="AW267" s="240">
        <f t="shared" si="99"/>
        <v>0</v>
      </c>
      <c r="AX267" s="240">
        <f t="shared" si="99"/>
        <v>0</v>
      </c>
      <c r="AY267" s="240">
        <f t="shared" si="99"/>
        <v>0</v>
      </c>
      <c r="AZ267" s="240">
        <f t="shared" si="99"/>
        <v>0</v>
      </c>
      <c r="BA267" s="231">
        <f>SUM(AP267:AZ267)</f>
        <v>0</v>
      </c>
      <c r="BC267" s="55"/>
      <c r="BE267" s="229" t="str">
        <f>BE$34</f>
        <v>Total [US$]</v>
      </c>
      <c r="BG267" s="240">
        <f t="shared" ref="BG267:BQ267" si="100">SUMPRODUCT(BG$259:BG$266,$Q$259:$Q$266)</f>
        <v>0</v>
      </c>
      <c r="BH267" s="240">
        <f t="shared" si="100"/>
        <v>0</v>
      </c>
      <c r="BI267" s="240">
        <f t="shared" si="100"/>
        <v>0</v>
      </c>
      <c r="BJ267" s="240">
        <f t="shared" si="100"/>
        <v>0</v>
      </c>
      <c r="BK267" s="240">
        <f t="shared" si="100"/>
        <v>0</v>
      </c>
      <c r="BL267" s="240">
        <f t="shared" si="100"/>
        <v>0</v>
      </c>
      <c r="BM267" s="240">
        <f t="shared" si="100"/>
        <v>0</v>
      </c>
      <c r="BN267" s="240">
        <f t="shared" si="100"/>
        <v>0</v>
      </c>
      <c r="BO267" s="240">
        <f t="shared" si="100"/>
        <v>0</v>
      </c>
      <c r="BP267" s="240">
        <f t="shared" si="100"/>
        <v>0</v>
      </c>
      <c r="BQ267" s="240">
        <f t="shared" si="100"/>
        <v>0</v>
      </c>
      <c r="BR267" s="231">
        <f>SUM(BG267:BQ267)</f>
        <v>0</v>
      </c>
      <c r="BT267" s="55"/>
    </row>
    <row r="268" spans="2:72" x14ac:dyDescent="0.25">
      <c r="B268" s="20"/>
      <c r="C268" s="20"/>
      <c r="D268" s="20"/>
      <c r="E268"/>
      <c r="G268" s="55"/>
      <c r="H268" s="72"/>
      <c r="I268" s="36"/>
      <c r="J268" s="37"/>
      <c r="K268" s="37"/>
      <c r="L268" s="37"/>
      <c r="M268" s="37"/>
      <c r="N268" s="37"/>
      <c r="O268" s="37"/>
      <c r="P268" s="37"/>
      <c r="Q268" s="147"/>
      <c r="R268" s="37"/>
      <c r="S268" s="147"/>
      <c r="T268" s="72"/>
      <c r="U268" s="55"/>
      <c r="V268" s="86"/>
      <c r="W268" s="19"/>
      <c r="Y268" s="319"/>
      <c r="Z268" s="319"/>
      <c r="AA268" s="319"/>
      <c r="AB268" s="319"/>
      <c r="AC268" s="319"/>
      <c r="AD268" s="319"/>
      <c r="AE268" s="319"/>
      <c r="AF268" s="319"/>
      <c r="AG268" s="319"/>
      <c r="AH268" s="319"/>
      <c r="AI268" s="319"/>
      <c r="AJ268" s="320"/>
      <c r="AL268" s="55"/>
      <c r="AN268" s="19"/>
      <c r="AP268" s="321"/>
      <c r="AQ268" s="321"/>
      <c r="AR268" s="321"/>
      <c r="AS268" s="321"/>
      <c r="AT268" s="321"/>
      <c r="AU268" s="321"/>
      <c r="AV268" s="321"/>
      <c r="AW268" s="321"/>
      <c r="AX268" s="321"/>
      <c r="AY268" s="321"/>
      <c r="AZ268" s="321"/>
      <c r="BA268" s="233"/>
      <c r="BC268" s="55"/>
      <c r="BE268" s="19"/>
      <c r="BG268" s="321"/>
      <c r="BH268" s="321"/>
      <c r="BI268" s="321"/>
      <c r="BJ268" s="321"/>
      <c r="BK268" s="321"/>
      <c r="BL268" s="321"/>
      <c r="BM268" s="321"/>
      <c r="BN268" s="321"/>
      <c r="BO268" s="321"/>
      <c r="BP268" s="321"/>
      <c r="BQ268" s="321"/>
      <c r="BR268" s="233"/>
      <c r="BT268" s="55"/>
    </row>
    <row r="269" spans="2:72" x14ac:dyDescent="0.25">
      <c r="B269" s="20"/>
      <c r="C269" s="20" t="str">
        <f>IF(ISERROR(I269+1)=TRUE,I269,IF(I269="","",MAX(C$15:C268)+1))</f>
        <v>3.8| TARIFAS RENTAL UNIDAD CEMENTADORA</v>
      </c>
      <c r="D269" s="20" t="str">
        <f t="shared" ref="D269:D271" si="101">IF(I269="","",IF(ISERROR(I269+1)=TRUE,"",1))</f>
        <v/>
      </c>
      <c r="E269"/>
      <c r="G269" s="55"/>
      <c r="H269" s="72"/>
      <c r="I269" s="56" t="s">
        <v>509</v>
      </c>
      <c r="J269" s="56"/>
      <c r="K269" s="56"/>
      <c r="L269" s="56"/>
      <c r="M269" s="56"/>
      <c r="N269" s="56"/>
      <c r="O269" s="56"/>
      <c r="P269" s="56"/>
      <c r="Q269" s="151"/>
      <c r="R269" s="56"/>
      <c r="S269" s="151"/>
      <c r="T269" s="72"/>
      <c r="U269" s="55"/>
      <c r="V269" s="86"/>
      <c r="W269" s="56" t="str">
        <f>W$3</f>
        <v>POZO | WOOLIS 1 EXP | CANTIDADES Y MONTOS</v>
      </c>
      <c r="X269" s="56"/>
      <c r="Y269" s="56"/>
      <c r="Z269" s="56"/>
      <c r="AA269" s="244"/>
      <c r="AB269" s="56"/>
      <c r="AC269" s="244"/>
      <c r="AD269" s="56"/>
      <c r="AE269" s="56"/>
      <c r="AF269" s="56"/>
      <c r="AG269" s="56"/>
      <c r="AH269" s="56"/>
      <c r="AI269" s="56"/>
      <c r="AJ269" s="56"/>
      <c r="AL269" s="55"/>
      <c r="AN269" s="56" t="str">
        <f>AN$3</f>
        <v>POZO | WOOLIS 2 EXP | CANTIDADES Y MONTOS</v>
      </c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C269" s="55"/>
      <c r="BE269" s="56" t="str">
        <f>BE$3</f>
        <v>POZO | TOJOL 1 EXP | CANTIDADES Y MONTOS</v>
      </c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T269" s="55"/>
    </row>
    <row r="270" spans="2:72" x14ac:dyDescent="0.25">
      <c r="B270" s="20"/>
      <c r="C270" s="20" t="str">
        <f>IF(ISERROR(I270+1)=TRUE,I270,IF(I270="","",MAX(C$15:C269)+1))</f>
        <v/>
      </c>
      <c r="D270" s="20" t="str">
        <f t="shared" si="101"/>
        <v/>
      </c>
      <c r="E270"/>
      <c r="G270" s="55"/>
      <c r="H270" s="72"/>
      <c r="I270" s="13" t="s">
        <v>96</v>
      </c>
      <c r="T270" s="72"/>
      <c r="U270" s="55"/>
      <c r="V270" s="86"/>
      <c r="Z270" s="222"/>
      <c r="AA270" s="225"/>
      <c r="AB270" s="224"/>
      <c r="AC270" s="225"/>
      <c r="AD270" s="224"/>
      <c r="AE270" s="225"/>
      <c r="AF270" s="225"/>
      <c r="AG270" s="225"/>
      <c r="AH270" s="225"/>
      <c r="AI270" s="225"/>
      <c r="AJ270" s="226"/>
      <c r="AL270" s="55"/>
      <c r="BC270" s="55"/>
      <c r="BT270" s="55"/>
    </row>
    <row r="271" spans="2:72" ht="15" customHeight="1" outlineLevel="1" x14ac:dyDescent="0.25">
      <c r="B271" s="20"/>
      <c r="C271" s="20">
        <f>IF(ISERROR(I271+1)=TRUE,I271,IF(I271="","",MAX(C$15:C270)+1))</f>
        <v>158</v>
      </c>
      <c r="D271" s="20">
        <f t="shared" si="101"/>
        <v>1</v>
      </c>
      <c r="E271"/>
      <c r="G271" s="55"/>
      <c r="H271" s="72"/>
      <c r="I271" s="28">
        <f>+I266+1</f>
        <v>192</v>
      </c>
      <c r="J271" s="283" t="s">
        <v>510</v>
      </c>
      <c r="K271" s="286"/>
      <c r="L271" s="286"/>
      <c r="M271" s="286"/>
      <c r="N271" s="286"/>
      <c r="O271" s="287"/>
      <c r="P271" s="41" t="s">
        <v>283</v>
      </c>
      <c r="Q271" s="32"/>
      <c r="R271" s="42" t="s">
        <v>129</v>
      </c>
      <c r="S271" s="33"/>
      <c r="T271" s="72"/>
      <c r="U271" s="55"/>
      <c r="V271" s="86"/>
      <c r="W271" s="221"/>
      <c r="Y271" s="222"/>
      <c r="Z271" s="222"/>
      <c r="AA271" s="225"/>
      <c r="AB271" s="224"/>
      <c r="AC271" s="225"/>
      <c r="AD271" s="224"/>
      <c r="AE271" s="225"/>
      <c r="AF271" s="225"/>
      <c r="AG271" s="225"/>
      <c r="AH271" s="225"/>
      <c r="AI271" s="225"/>
      <c r="AJ271" s="237">
        <f>SUM(Y271:AI271)*$Q271</f>
        <v>0</v>
      </c>
      <c r="AL271" s="55"/>
      <c r="AN271" s="221"/>
      <c r="AP271" s="222"/>
      <c r="AQ271" s="225"/>
      <c r="AR271" s="225"/>
      <c r="AS271" s="225"/>
      <c r="AT271" s="225"/>
      <c r="AU271" s="225"/>
      <c r="AV271" s="225"/>
      <c r="AW271" s="225"/>
      <c r="AX271" s="225"/>
      <c r="AY271" s="225"/>
      <c r="AZ271" s="225"/>
      <c r="BA271" s="237">
        <f>SUM(AP271:AZ271)*$Q271</f>
        <v>0</v>
      </c>
      <c r="BC271" s="55"/>
      <c r="BE271" s="221"/>
      <c r="BG271" s="222"/>
      <c r="BH271" s="225"/>
      <c r="BI271" s="225"/>
      <c r="BJ271" s="225"/>
      <c r="BK271" s="225"/>
      <c r="BL271" s="225"/>
      <c r="BM271" s="225"/>
      <c r="BN271" s="225"/>
      <c r="BO271" s="225"/>
      <c r="BP271" s="225"/>
      <c r="BQ271" s="225"/>
      <c r="BR271" s="237">
        <f>SUM(BG271:BQ271)*$Q271</f>
        <v>0</v>
      </c>
      <c r="BT271" s="55"/>
    </row>
    <row r="272" spans="2:72" ht="15" customHeight="1" outlineLevel="1" x14ac:dyDescent="0.25">
      <c r="B272" s="20"/>
      <c r="C272" s="20"/>
      <c r="D272" s="20"/>
      <c r="E272"/>
      <c r="G272" s="55"/>
      <c r="H272" s="72"/>
      <c r="I272" s="28">
        <v>193</v>
      </c>
      <c r="J272" s="283" t="s">
        <v>511</v>
      </c>
      <c r="K272" s="288"/>
      <c r="L272" s="288"/>
      <c r="M272" s="288"/>
      <c r="N272" s="288"/>
      <c r="O272" s="289"/>
      <c r="P272" s="41" t="s">
        <v>283</v>
      </c>
      <c r="Q272" s="32"/>
      <c r="R272" s="42" t="s">
        <v>129</v>
      </c>
      <c r="S272" s="33"/>
      <c r="T272" s="72"/>
      <c r="U272" s="55"/>
      <c r="V272" s="86"/>
      <c r="W272" s="221"/>
      <c r="Y272" s="222"/>
      <c r="Z272" s="222"/>
      <c r="AA272" s="225"/>
      <c r="AB272" s="224"/>
      <c r="AC272" s="225"/>
      <c r="AD272" s="224"/>
      <c r="AE272" s="225"/>
      <c r="AF272" s="225"/>
      <c r="AG272" s="225"/>
      <c r="AH272" s="225"/>
      <c r="AI272" s="225"/>
      <c r="AJ272" s="237">
        <f t="shared" ref="AJ272:AJ274" si="102">SUM(Y272:AI272)*$Q272</f>
        <v>0</v>
      </c>
      <c r="AL272" s="55"/>
      <c r="AN272" s="221"/>
      <c r="AP272" s="222"/>
      <c r="AQ272" s="225"/>
      <c r="AR272" s="225"/>
      <c r="AS272" s="225"/>
      <c r="AT272" s="225"/>
      <c r="AU272" s="225"/>
      <c r="AV272" s="225"/>
      <c r="AW272" s="225"/>
      <c r="AX272" s="225"/>
      <c r="AY272" s="225"/>
      <c r="AZ272" s="225"/>
      <c r="BA272" s="237">
        <f>SUM(AP272:AZ272)*$Q272</f>
        <v>0</v>
      </c>
      <c r="BC272" s="55"/>
      <c r="BE272" s="221"/>
      <c r="BG272" s="222"/>
      <c r="BH272" s="225"/>
      <c r="BI272" s="225"/>
      <c r="BJ272" s="225"/>
      <c r="BK272" s="225"/>
      <c r="BL272" s="225"/>
      <c r="BM272" s="225"/>
      <c r="BN272" s="225"/>
      <c r="BO272" s="225"/>
      <c r="BP272" s="225"/>
      <c r="BQ272" s="225"/>
      <c r="BR272" s="237">
        <f t="shared" ref="BR272:BR274" si="103">SUM(BG272:BQ272)*$Q272</f>
        <v>0</v>
      </c>
      <c r="BT272" s="55"/>
    </row>
    <row r="273" spans="2:72" ht="15" customHeight="1" outlineLevel="1" x14ac:dyDescent="0.25">
      <c r="B273" s="20"/>
      <c r="C273" s="20"/>
      <c r="D273" s="20"/>
      <c r="E273"/>
      <c r="G273" s="55"/>
      <c r="H273" s="72"/>
      <c r="I273" s="28">
        <v>194</v>
      </c>
      <c r="J273" s="283" t="s">
        <v>512</v>
      </c>
      <c r="K273" s="288"/>
      <c r="L273" s="288"/>
      <c r="M273" s="288"/>
      <c r="N273" s="288"/>
      <c r="O273" s="289"/>
      <c r="P273" s="322" t="s">
        <v>513</v>
      </c>
      <c r="Q273" s="32"/>
      <c r="R273" s="42" t="s">
        <v>129</v>
      </c>
      <c r="S273" s="33"/>
      <c r="T273" s="72"/>
      <c r="U273" s="55"/>
      <c r="V273" s="86"/>
      <c r="W273" s="221"/>
      <c r="Y273" s="222"/>
      <c r="Z273" s="222"/>
      <c r="AA273" s="225"/>
      <c r="AB273" s="224"/>
      <c r="AC273" s="225"/>
      <c r="AD273" s="224"/>
      <c r="AE273" s="225"/>
      <c r="AF273" s="225"/>
      <c r="AG273" s="225"/>
      <c r="AH273" s="225"/>
      <c r="AI273" s="225"/>
      <c r="AJ273" s="237">
        <f t="shared" si="102"/>
        <v>0</v>
      </c>
      <c r="AL273" s="55"/>
      <c r="AN273" s="221"/>
      <c r="AP273" s="222"/>
      <c r="AQ273" s="225"/>
      <c r="AR273" s="225"/>
      <c r="AS273" s="225"/>
      <c r="AT273" s="225"/>
      <c r="AU273" s="225"/>
      <c r="AV273" s="225"/>
      <c r="AW273" s="225"/>
      <c r="AX273" s="225"/>
      <c r="AY273" s="225"/>
      <c r="AZ273" s="225"/>
      <c r="BA273" s="237">
        <f>SUM(AP273:AZ273)*$Q273</f>
        <v>0</v>
      </c>
      <c r="BC273" s="55"/>
      <c r="BE273" s="221"/>
      <c r="BG273" s="222"/>
      <c r="BH273" s="225"/>
      <c r="BI273" s="225"/>
      <c r="BJ273" s="225"/>
      <c r="BK273" s="225"/>
      <c r="BL273" s="225"/>
      <c r="BM273" s="225"/>
      <c r="BN273" s="225"/>
      <c r="BO273" s="225"/>
      <c r="BP273" s="225"/>
      <c r="BQ273" s="225"/>
      <c r="BR273" s="237">
        <f t="shared" si="103"/>
        <v>0</v>
      </c>
      <c r="BT273" s="55"/>
    </row>
    <row r="274" spans="2:72" ht="15" customHeight="1" outlineLevel="1" x14ac:dyDescent="0.25">
      <c r="B274" s="20"/>
      <c r="C274" s="20"/>
      <c r="D274" s="20"/>
      <c r="E274"/>
      <c r="G274" s="55"/>
      <c r="H274" s="72"/>
      <c r="I274" s="28">
        <f>+I273+1</f>
        <v>195</v>
      </c>
      <c r="J274" s="283" t="s">
        <v>514</v>
      </c>
      <c r="K274" s="288"/>
      <c r="L274" s="288"/>
      <c r="M274" s="288"/>
      <c r="N274" s="288"/>
      <c r="O274" s="289"/>
      <c r="P274" s="43" t="s">
        <v>183</v>
      </c>
      <c r="Q274" s="32"/>
      <c r="R274" s="42" t="s">
        <v>129</v>
      </c>
      <c r="S274" s="33"/>
      <c r="T274" s="72"/>
      <c r="U274" s="55"/>
      <c r="V274" s="86"/>
      <c r="W274" s="221"/>
      <c r="Y274" s="222"/>
      <c r="Z274" s="222"/>
      <c r="AA274" s="225"/>
      <c r="AB274" s="224"/>
      <c r="AC274" s="225"/>
      <c r="AD274" s="224"/>
      <c r="AE274" s="225"/>
      <c r="AF274" s="225"/>
      <c r="AG274" s="225"/>
      <c r="AH274" s="225"/>
      <c r="AI274" s="225"/>
      <c r="AJ274" s="237">
        <f t="shared" si="102"/>
        <v>0</v>
      </c>
      <c r="AL274" s="55"/>
      <c r="AN274" s="221"/>
      <c r="AP274" s="222"/>
      <c r="AQ274" s="225"/>
      <c r="AR274" s="225"/>
      <c r="AS274" s="225"/>
      <c r="AT274" s="225"/>
      <c r="AU274" s="225"/>
      <c r="AV274" s="225"/>
      <c r="AW274" s="225"/>
      <c r="AX274" s="225"/>
      <c r="AY274" s="225"/>
      <c r="AZ274" s="225"/>
      <c r="BA274" s="237">
        <f>SUM(AP274:AZ274)*$Q274</f>
        <v>0</v>
      </c>
      <c r="BC274" s="55"/>
      <c r="BE274" s="221"/>
      <c r="BG274" s="222"/>
      <c r="BH274" s="225"/>
      <c r="BI274" s="225"/>
      <c r="BJ274" s="225"/>
      <c r="BK274" s="225"/>
      <c r="BL274" s="225"/>
      <c r="BM274" s="225"/>
      <c r="BN274" s="225"/>
      <c r="BO274" s="225"/>
      <c r="BP274" s="225"/>
      <c r="BQ274" s="225"/>
      <c r="BR274" s="237">
        <f t="shared" si="103"/>
        <v>0</v>
      </c>
      <c r="BT274" s="55"/>
    </row>
    <row r="275" spans="2:72" x14ac:dyDescent="0.25">
      <c r="B275" s="20" t="str">
        <f>I269</f>
        <v>3.8| TARIFAS RENTAL UNIDAD CEMENTADORA</v>
      </c>
      <c r="C275" s="20" t="str">
        <f>IF(ISERROR(I275+1)=TRUE,I275,IF(I275="","",MAX(C$15:C274)+1))</f>
        <v/>
      </c>
      <c r="D275" s="20" t="str">
        <f t="shared" ref="D275" si="104">IF(I275="","",IF(ISERROR(I275+1)=TRUE,"",1))</f>
        <v/>
      </c>
      <c r="E275"/>
      <c r="G275" s="55"/>
      <c r="H275" s="72"/>
      <c r="I275" s="21" t="s">
        <v>96</v>
      </c>
      <c r="J275" s="22"/>
      <c r="K275" s="22"/>
      <c r="L275" s="22"/>
      <c r="M275" s="22"/>
      <c r="N275" s="22"/>
      <c r="O275" s="22"/>
      <c r="P275" s="22"/>
      <c r="Q275" s="146"/>
      <c r="R275" s="22"/>
      <c r="S275" s="166"/>
      <c r="T275" s="72"/>
      <c r="U275" s="55"/>
      <c r="V275" s="86"/>
      <c r="W275" s="229" t="str">
        <f>W$34</f>
        <v>Total [US$]</v>
      </c>
      <c r="Y275" s="240">
        <f t="shared" ref="Y275:AI275" si="105">SUMPRODUCT(Y$251:Y$254,$Q$251:$Q$254)</f>
        <v>0</v>
      </c>
      <c r="Z275" s="240">
        <f t="shared" si="105"/>
        <v>0</v>
      </c>
      <c r="AA275" s="240">
        <f t="shared" si="105"/>
        <v>0</v>
      </c>
      <c r="AB275" s="240">
        <f t="shared" si="105"/>
        <v>0</v>
      </c>
      <c r="AC275" s="240">
        <f t="shared" si="105"/>
        <v>0</v>
      </c>
      <c r="AD275" s="240">
        <f t="shared" si="105"/>
        <v>0</v>
      </c>
      <c r="AE275" s="240">
        <f t="shared" si="105"/>
        <v>0</v>
      </c>
      <c r="AF275" s="240">
        <f t="shared" si="105"/>
        <v>0</v>
      </c>
      <c r="AG275" s="240">
        <f t="shared" si="105"/>
        <v>0</v>
      </c>
      <c r="AH275" s="240">
        <f t="shared" si="105"/>
        <v>0</v>
      </c>
      <c r="AI275" s="240">
        <f t="shared" si="105"/>
        <v>0</v>
      </c>
      <c r="AJ275" s="231">
        <f>SUM(Y275:AI275)</f>
        <v>0</v>
      </c>
      <c r="AL275" s="55"/>
      <c r="AN275" s="229" t="str">
        <f>AN$34</f>
        <v>Total [US$]</v>
      </c>
      <c r="AP275" s="240">
        <f t="shared" ref="AP275:AZ275" si="106">SUMPRODUCT(AP$251:AP$254,$Q$251:$Q$254)</f>
        <v>0</v>
      </c>
      <c r="AQ275" s="240">
        <f t="shared" si="106"/>
        <v>0</v>
      </c>
      <c r="AR275" s="240">
        <f t="shared" si="106"/>
        <v>0</v>
      </c>
      <c r="AS275" s="240">
        <f t="shared" si="106"/>
        <v>0</v>
      </c>
      <c r="AT275" s="240">
        <f t="shared" si="106"/>
        <v>0</v>
      </c>
      <c r="AU275" s="240">
        <f t="shared" si="106"/>
        <v>0</v>
      </c>
      <c r="AV275" s="240">
        <f t="shared" si="106"/>
        <v>0</v>
      </c>
      <c r="AW275" s="240">
        <f t="shared" si="106"/>
        <v>0</v>
      </c>
      <c r="AX275" s="240">
        <f t="shared" si="106"/>
        <v>0</v>
      </c>
      <c r="AY275" s="240">
        <f t="shared" si="106"/>
        <v>0</v>
      </c>
      <c r="AZ275" s="240">
        <f t="shared" si="106"/>
        <v>0</v>
      </c>
      <c r="BA275" s="231">
        <f>SUM(AP275:AZ275)</f>
        <v>0</v>
      </c>
      <c r="BC275" s="55"/>
      <c r="BE275" s="229" t="str">
        <f>BE$34</f>
        <v>Total [US$]</v>
      </c>
      <c r="BG275" s="240">
        <f t="shared" ref="BG275:BQ275" si="107">SUMPRODUCT(BG$251:BG$254,$Q$251:$Q$254)</f>
        <v>0</v>
      </c>
      <c r="BH275" s="240">
        <f t="shared" si="107"/>
        <v>0</v>
      </c>
      <c r="BI275" s="240">
        <f t="shared" si="107"/>
        <v>0</v>
      </c>
      <c r="BJ275" s="240">
        <f t="shared" si="107"/>
        <v>0</v>
      </c>
      <c r="BK275" s="240">
        <f t="shared" si="107"/>
        <v>0</v>
      </c>
      <c r="BL275" s="240">
        <f t="shared" si="107"/>
        <v>0</v>
      </c>
      <c r="BM275" s="240">
        <f t="shared" si="107"/>
        <v>0</v>
      </c>
      <c r="BN275" s="240">
        <f t="shared" si="107"/>
        <v>0</v>
      </c>
      <c r="BO275" s="240">
        <f t="shared" si="107"/>
        <v>0</v>
      </c>
      <c r="BP275" s="240">
        <f t="shared" si="107"/>
        <v>0</v>
      </c>
      <c r="BQ275" s="240">
        <f t="shared" si="107"/>
        <v>0</v>
      </c>
      <c r="BR275" s="231">
        <f>SUM(BG275:BQ275)</f>
        <v>0</v>
      </c>
      <c r="BT275" s="55"/>
    </row>
    <row r="276" spans="2:72" x14ac:dyDescent="0.25">
      <c r="B276" s="20"/>
      <c r="C276" s="20" t="str">
        <f>IF(ISERROR(I276+1)=TRUE,I276,IF(I276="","",MAX(C$15:C267)+1))</f>
        <v/>
      </c>
      <c r="D276" s="20" t="str">
        <f t="shared" si="81"/>
        <v/>
      </c>
      <c r="E276"/>
      <c r="G276" s="55"/>
      <c r="H276" s="72"/>
      <c r="I276" s="13" t="s">
        <v>96</v>
      </c>
      <c r="T276" s="72"/>
      <c r="U276" s="55"/>
      <c r="V276" s="86"/>
      <c r="Y276" s="58"/>
      <c r="Z276" s="249"/>
      <c r="AA276" s="249"/>
      <c r="AB276" s="250"/>
      <c r="AC276" s="249"/>
      <c r="AD276" s="250"/>
      <c r="AE276" s="249"/>
      <c r="AF276" s="249"/>
      <c r="AG276" s="249"/>
      <c r="AH276" s="249"/>
      <c r="AI276" s="249"/>
      <c r="AJ276" s="249"/>
      <c r="AL276" s="55"/>
      <c r="BC276" s="55"/>
      <c r="BT276" s="55"/>
    </row>
    <row r="277" spans="2:72" x14ac:dyDescent="0.25">
      <c r="B277" s="20"/>
      <c r="C277" s="20" t="str">
        <f>IF(ISERROR(I277+1)=TRUE,I277,IF(I277="","",MAX(C$15:C276)+1))</f>
        <v>Notas</v>
      </c>
      <c r="D277" s="20" t="str">
        <f t="shared" si="81"/>
        <v/>
      </c>
      <c r="E277"/>
      <c r="G277" s="55"/>
      <c r="H277" s="72"/>
      <c r="I277" s="57" t="s">
        <v>276</v>
      </c>
      <c r="J277" s="58"/>
      <c r="K277" s="58"/>
      <c r="L277" s="58"/>
      <c r="M277" s="58"/>
      <c r="N277" s="58"/>
      <c r="O277" s="58"/>
      <c r="P277" s="58"/>
      <c r="Q277" s="152"/>
      <c r="R277" s="58"/>
      <c r="S277" s="167"/>
      <c r="T277" s="72"/>
      <c r="U277" s="55"/>
      <c r="V277" s="86"/>
      <c r="Z277" s="251"/>
      <c r="AA277" s="251"/>
      <c r="AB277" s="252"/>
      <c r="AC277" s="251"/>
      <c r="AD277" s="252"/>
      <c r="AE277" s="251"/>
      <c r="AF277" s="251"/>
      <c r="AG277" s="251"/>
      <c r="AH277" s="251"/>
      <c r="AI277" s="251"/>
      <c r="AJ277" s="251"/>
      <c r="AL277" s="55"/>
      <c r="BC277" s="55"/>
      <c r="BT277" s="55"/>
    </row>
    <row r="278" spans="2:72" x14ac:dyDescent="0.25">
      <c r="B278" s="20"/>
      <c r="C278" s="20" t="str">
        <f>IF(ISERROR(I278+1)=TRUE,I278,IF(I278="","",MAX(C$15:C277)+1))</f>
        <v xml:space="preserve">(*1) Este cargo incluye (sin que esto sea limitante ) todo lo que sea personal, equipamiento, ensayos de laboratorio, ejecucion, etc - </v>
      </c>
      <c r="D278" s="20" t="str">
        <f t="shared" si="81"/>
        <v/>
      </c>
      <c r="E278"/>
      <c r="G278" s="55"/>
      <c r="H278" s="72"/>
      <c r="I278" s="290" t="s">
        <v>277</v>
      </c>
      <c r="J278" s="291"/>
      <c r="K278" s="291"/>
      <c r="L278" s="291"/>
      <c r="M278" s="291"/>
      <c r="N278" s="291"/>
      <c r="O278" s="291"/>
      <c r="P278" s="291"/>
      <c r="Q278" s="292"/>
      <c r="R278" s="291"/>
      <c r="S278" s="293"/>
      <c r="T278" s="72"/>
      <c r="U278" s="55"/>
      <c r="V278" s="86"/>
      <c r="Z278" s="251"/>
      <c r="AA278" s="251"/>
      <c r="AB278" s="252"/>
      <c r="AC278" s="251"/>
      <c r="AD278" s="252"/>
      <c r="AE278" s="251"/>
      <c r="AF278" s="251"/>
      <c r="AG278" s="251"/>
      <c r="AH278" s="251"/>
      <c r="AI278" s="251"/>
      <c r="AJ278" s="251"/>
      <c r="AL278" s="55"/>
      <c r="BC278" s="55"/>
      <c r="BT278" s="55"/>
    </row>
    <row r="279" spans="2:72" x14ac:dyDescent="0.25">
      <c r="B279" s="20"/>
      <c r="C279" s="20" t="str">
        <f>IF(ISERROR(I279+1)=TRUE,I279,IF(I279="","",MAX(C$15:C278)+1))</f>
        <v xml:space="preserve">descriptos en el Anexo Precios. </v>
      </c>
      <c r="D279" s="20" t="str">
        <f t="shared" si="81"/>
        <v/>
      </c>
      <c r="E279"/>
      <c r="G279" s="55"/>
      <c r="H279" s="72"/>
      <c r="I279" s="294" t="s">
        <v>278</v>
      </c>
      <c r="J279" s="295"/>
      <c r="K279" s="295"/>
      <c r="L279" s="295"/>
      <c r="M279" s="295"/>
      <c r="N279" s="295"/>
      <c r="O279" s="295"/>
      <c r="P279" s="295"/>
      <c r="Q279" s="296"/>
      <c r="R279" s="295"/>
      <c r="S279" s="297"/>
      <c r="T279" s="72"/>
      <c r="U279" s="55"/>
      <c r="V279" s="86"/>
      <c r="Z279" s="251"/>
      <c r="AA279" s="251"/>
      <c r="AB279" s="252"/>
      <c r="AC279" s="251"/>
      <c r="AD279" s="252"/>
      <c r="AE279" s="251"/>
      <c r="AF279" s="251"/>
      <c r="AG279" s="251"/>
      <c r="AH279" s="251"/>
      <c r="AI279" s="251"/>
      <c r="AJ279" s="251"/>
      <c r="AL279" s="55"/>
      <c r="BC279" s="55"/>
      <c r="BT279" s="55"/>
    </row>
    <row r="280" spans="2:72" x14ac:dyDescent="0.25">
      <c r="B280" s="20"/>
      <c r="C280" s="20" t="str">
        <f>IF(ISERROR(I280+1)=TRUE,I280,IF(I280="","",MAX(C$15:C279)+1))</f>
        <v/>
      </c>
      <c r="D280" s="20" t="str">
        <f t="shared" si="81"/>
        <v/>
      </c>
      <c r="E280"/>
      <c r="G280" s="55"/>
      <c r="H280" s="72"/>
      <c r="I280" s="59" t="s">
        <v>96</v>
      </c>
      <c r="J280" s="60"/>
      <c r="K280" s="60"/>
      <c r="L280" s="60"/>
      <c r="M280" s="60"/>
      <c r="N280" s="60"/>
      <c r="O280" s="60"/>
      <c r="P280" s="61"/>
      <c r="Q280" s="153"/>
      <c r="R280" s="61"/>
      <c r="S280" s="153"/>
      <c r="T280" s="72"/>
      <c r="U280" s="55"/>
      <c r="V280" s="86"/>
      <c r="Z280" s="251"/>
      <c r="AA280" s="251"/>
      <c r="AB280" s="252"/>
      <c r="AC280" s="251"/>
      <c r="AD280" s="252"/>
      <c r="AE280" s="251"/>
      <c r="AF280" s="251"/>
      <c r="AG280" s="251"/>
      <c r="AH280" s="251"/>
      <c r="AI280" s="251"/>
      <c r="AJ280" s="251"/>
      <c r="AL280" s="55"/>
      <c r="BC280" s="55"/>
      <c r="BT280" s="55"/>
    </row>
    <row r="281" spans="2:72" x14ac:dyDescent="0.25">
      <c r="B281" s="20"/>
      <c r="C281" s="20" t="str">
        <f>IF(ISERROR(I281+1)=TRUE,I281,IF(I281="","",MAX(C$15:C280)+1))</f>
        <v/>
      </c>
      <c r="D281" s="20" t="str">
        <f t="shared" si="81"/>
        <v/>
      </c>
      <c r="E281"/>
      <c r="H281" s="72"/>
      <c r="I281" s="13" t="s">
        <v>96</v>
      </c>
      <c r="T281" s="72"/>
      <c r="V281" s="86"/>
      <c r="Z281" s="251"/>
      <c r="AA281" s="251"/>
      <c r="AB281" s="252"/>
      <c r="AC281" s="251"/>
      <c r="AD281" s="252"/>
      <c r="AE281" s="251"/>
      <c r="AF281" s="251"/>
      <c r="AG281" s="251"/>
      <c r="AH281" s="251"/>
      <c r="AI281" s="251"/>
      <c r="AJ281" s="251"/>
    </row>
    <row r="282" spans="2:72" x14ac:dyDescent="0.25">
      <c r="B282" s="20"/>
      <c r="C282" s="20" t="str">
        <f>IF(ISERROR(I282+1)=TRUE,I282,IF(I282="","",MAX(C$15:C281)+1))</f>
        <v>4. |  WIRELINE</v>
      </c>
      <c r="D282" s="20" t="str">
        <f t="shared" si="81"/>
        <v/>
      </c>
      <c r="E282"/>
      <c r="G282" s="62"/>
      <c r="H282" s="72"/>
      <c r="I282" s="63" t="s">
        <v>279</v>
      </c>
      <c r="J282" s="63"/>
      <c r="K282" s="63"/>
      <c r="L282" s="63"/>
      <c r="M282" s="63"/>
      <c r="N282" s="63"/>
      <c r="O282" s="63"/>
      <c r="P282" s="63"/>
      <c r="Q282" s="154"/>
      <c r="R282" s="63"/>
      <c r="S282" s="154"/>
      <c r="T282" s="72"/>
      <c r="U282" s="62"/>
      <c r="V282" s="86"/>
      <c r="AA282" s="13"/>
      <c r="AB282" s="213"/>
      <c r="AC282" s="13"/>
      <c r="AD282" s="213"/>
    </row>
    <row r="283" spans="2:72" x14ac:dyDescent="0.25">
      <c r="B283" s="20"/>
      <c r="C283" s="20" t="str">
        <f>IF(ISERROR(I283+1)=TRUE,I283,IF(I283="","",MAX(C$15:C282)+1))</f>
        <v/>
      </c>
      <c r="D283" s="20" t="str">
        <f t="shared" si="81"/>
        <v/>
      </c>
      <c r="E283"/>
      <c r="G283" s="62"/>
      <c r="H283" s="72"/>
      <c r="I283" s="13" t="s">
        <v>96</v>
      </c>
      <c r="T283" s="72"/>
      <c r="U283" s="62"/>
      <c r="V283" s="86"/>
      <c r="W283"/>
      <c r="X283"/>
      <c r="Y283"/>
      <c r="Z283" s="251"/>
      <c r="AA283" s="251"/>
      <c r="AB283" s="252"/>
      <c r="AC283" s="251"/>
      <c r="AD283" s="252"/>
      <c r="AE283" s="251"/>
      <c r="AF283" s="251"/>
      <c r="AG283" s="251"/>
      <c r="AH283" s="251"/>
      <c r="AI283" s="251"/>
      <c r="AJ283" s="251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</row>
    <row r="284" spans="2:72" x14ac:dyDescent="0.25">
      <c r="B284" s="20"/>
      <c r="C284" s="20" t="str">
        <f>IF(ISERROR(I284+1)=TRUE,I284,IF(I284="","",MAX(C$15:C283)+1))</f>
        <v xml:space="preserve">4.1 | TARIFAS SERVICIOS DE WIRELINE </v>
      </c>
      <c r="D284" s="20" t="str">
        <f t="shared" si="81"/>
        <v/>
      </c>
      <c r="E284"/>
      <c r="G284" s="62"/>
      <c r="H284" s="72"/>
      <c r="I284" s="63" t="s">
        <v>508</v>
      </c>
      <c r="J284" s="63"/>
      <c r="K284" s="63"/>
      <c r="L284" s="63"/>
      <c r="M284" s="63"/>
      <c r="N284" s="63"/>
      <c r="O284" s="63"/>
      <c r="P284" s="63"/>
      <c r="Q284" s="154"/>
      <c r="R284" s="63"/>
      <c r="S284" s="154"/>
      <c r="T284" s="72"/>
      <c r="U284" s="62"/>
      <c r="V284" s="86"/>
      <c r="W284" s="63" t="str">
        <f>W$3</f>
        <v>POZO | WOOLIS 1 EXP | CANTIDADES Y MONTOS</v>
      </c>
      <c r="X284" s="63"/>
      <c r="Y284" s="63"/>
      <c r="Z284" s="253"/>
      <c r="AA284" s="253"/>
      <c r="AB284" s="254"/>
      <c r="AC284" s="253"/>
      <c r="AD284" s="254"/>
      <c r="AE284" s="253"/>
      <c r="AF284" s="253"/>
      <c r="AG284" s="253"/>
      <c r="AH284" s="253"/>
      <c r="AI284" s="253"/>
      <c r="AJ284" s="253"/>
      <c r="AL284" s="62"/>
      <c r="AN284" s="63" t="str">
        <f>AN$3</f>
        <v>POZO | WOOLIS 2 EXP | CANTIDADES Y MONTOS</v>
      </c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C284" s="62"/>
      <c r="BE284" s="63" t="str">
        <f>BE$3</f>
        <v>POZO | TOJOL 1 EXP | CANTIDADES Y MONTOS</v>
      </c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T284" s="62"/>
    </row>
    <row r="285" spans="2:72" x14ac:dyDescent="0.25">
      <c r="B285" s="20"/>
      <c r="C285" s="20" t="str">
        <f>IF(ISERROR(I285+1)=TRUE,I285,IF(I285="","",MAX(C$15:C284)+1))</f>
        <v/>
      </c>
      <c r="D285" s="20" t="str">
        <f t="shared" si="81"/>
        <v/>
      </c>
      <c r="E285"/>
      <c r="G285" s="62"/>
      <c r="H285" s="72"/>
      <c r="I285" s="13" t="s">
        <v>96</v>
      </c>
      <c r="T285" s="72"/>
      <c r="U285" s="62"/>
      <c r="V285" s="86"/>
      <c r="Z285" s="255"/>
      <c r="AA285" s="256"/>
      <c r="AB285" s="257"/>
      <c r="AC285" s="256"/>
      <c r="AD285" s="257"/>
      <c r="AE285" s="256"/>
      <c r="AF285" s="256"/>
      <c r="AG285" s="256"/>
      <c r="AH285" s="256"/>
      <c r="AI285" s="256"/>
      <c r="AJ285" s="258"/>
      <c r="AL285" s="62"/>
      <c r="AN285" s="259"/>
      <c r="BC285" s="62"/>
      <c r="BT285" s="62"/>
    </row>
    <row r="286" spans="2:72" ht="18" customHeight="1" outlineLevel="1" x14ac:dyDescent="0.25">
      <c r="B286" s="20"/>
      <c r="C286" s="20">
        <f>IF(ISERROR(I286+1)=TRUE,I286,IF(I286="","",MAX(C$15:C285)+1))</f>
        <v>159</v>
      </c>
      <c r="D286" s="20">
        <f t="shared" si="81"/>
        <v>1</v>
      </c>
      <c r="E286"/>
      <c r="G286" s="62"/>
      <c r="H286" s="72"/>
      <c r="I286" s="51">
        <f>+I274+1</f>
        <v>196</v>
      </c>
      <c r="J286" s="351" t="s">
        <v>470</v>
      </c>
      <c r="K286" s="352"/>
      <c r="L286" s="352"/>
      <c r="M286" s="352"/>
      <c r="N286" s="352"/>
      <c r="O286" s="353"/>
      <c r="P286" s="41" t="s">
        <v>128</v>
      </c>
      <c r="Q286" s="32"/>
      <c r="R286" s="42" t="s">
        <v>129</v>
      </c>
      <c r="S286" s="33"/>
      <c r="T286" s="72"/>
      <c r="U286" s="62"/>
      <c r="V286" s="86"/>
      <c r="W286" s="214"/>
      <c r="Y286" s="222"/>
      <c r="Z286" s="234"/>
      <c r="AA286" s="234"/>
      <c r="AB286" s="234"/>
      <c r="AC286" s="234"/>
      <c r="AD286" s="234"/>
      <c r="AE286" s="234"/>
      <c r="AF286" s="234"/>
      <c r="AG286" s="234"/>
      <c r="AH286" s="234"/>
      <c r="AI286" s="234"/>
      <c r="AJ286" s="260">
        <f t="shared" ref="AJ286:AJ325" si="108">SUM(Y286:AI286)*$Q286</f>
        <v>0</v>
      </c>
      <c r="AK286" s="251"/>
      <c r="AL286" s="261"/>
      <c r="AM286" s="251"/>
      <c r="AN286" s="221"/>
      <c r="AO286" s="71"/>
      <c r="AP286" s="219"/>
      <c r="AQ286" s="219"/>
      <c r="AR286" s="219"/>
      <c r="AS286" s="219"/>
      <c r="AT286" s="219"/>
      <c r="AU286" s="219"/>
      <c r="AV286" s="219"/>
      <c r="AW286" s="219"/>
      <c r="AX286" s="219"/>
      <c r="AY286" s="219"/>
      <c r="AZ286" s="219"/>
      <c r="BA286" s="218">
        <f t="shared" ref="BA286:BA326" si="109">SUM(AP286:AZ286)*$Q286</f>
        <v>0</v>
      </c>
      <c r="BC286" s="62"/>
      <c r="BE286" s="214"/>
      <c r="BG286" s="215"/>
      <c r="BH286" s="216"/>
      <c r="BI286" s="217"/>
      <c r="BJ286" s="216"/>
      <c r="BK286" s="217"/>
      <c r="BL286" s="216"/>
      <c r="BM286" s="220"/>
      <c r="BN286" s="216"/>
      <c r="BO286" s="220"/>
      <c r="BP286" s="220"/>
      <c r="BQ286" s="220"/>
      <c r="BR286" s="218">
        <f t="shared" ref="BR286:BR325" si="110">SUM(BG286:BQ286)*$Q286</f>
        <v>0</v>
      </c>
      <c r="BT286" s="62"/>
    </row>
    <row r="287" spans="2:72" outlineLevel="1" x14ac:dyDescent="0.25">
      <c r="B287" s="20"/>
      <c r="C287" s="20">
        <f>IF(ISERROR(I287+1)=TRUE,I287,IF(I287="","",MAX(C$15:C286)+1))</f>
        <v>160</v>
      </c>
      <c r="D287" s="20">
        <f t="shared" si="81"/>
        <v>1</v>
      </c>
      <c r="E287"/>
      <c r="G287" s="62"/>
      <c r="H287" s="72"/>
      <c r="I287" s="51">
        <f t="shared" ref="I287:I318" si="111">+I286+1</f>
        <v>197</v>
      </c>
      <c r="J287" s="351" t="s">
        <v>471</v>
      </c>
      <c r="K287" s="352"/>
      <c r="L287" s="352"/>
      <c r="M287" s="352"/>
      <c r="N287" s="352"/>
      <c r="O287" s="353"/>
      <c r="P287" s="43" t="s">
        <v>128</v>
      </c>
      <c r="Q287" s="32"/>
      <c r="R287" s="44" t="s">
        <v>129</v>
      </c>
      <c r="S287" s="33"/>
      <c r="T287" s="72"/>
      <c r="U287" s="62"/>
      <c r="V287" s="86"/>
      <c r="W287" s="221"/>
      <c r="Y287" s="222"/>
      <c r="Z287" s="234"/>
      <c r="AA287" s="234"/>
      <c r="AB287" s="234"/>
      <c r="AC287" s="234"/>
      <c r="AD287" s="234"/>
      <c r="AE287" s="234"/>
      <c r="AF287" s="234"/>
      <c r="AG287" s="234"/>
      <c r="AH287" s="234"/>
      <c r="AI287" s="234"/>
      <c r="AJ287" s="260">
        <f t="shared" si="108"/>
        <v>0</v>
      </c>
      <c r="AK287" s="251"/>
      <c r="AL287" s="261"/>
      <c r="AM287" s="251"/>
      <c r="AN287" s="221"/>
      <c r="AO287" s="71"/>
      <c r="AP287" s="255"/>
      <c r="AQ287" s="256"/>
      <c r="AR287" s="256"/>
      <c r="AS287" s="256"/>
      <c r="AT287" s="256"/>
      <c r="AU287" s="256"/>
      <c r="AV287" s="256"/>
      <c r="AW287" s="256"/>
      <c r="AX287" s="256"/>
      <c r="AY287" s="256"/>
      <c r="AZ287" s="256"/>
      <c r="BA287" s="237">
        <f t="shared" si="109"/>
        <v>0</v>
      </c>
      <c r="BC287" s="62"/>
      <c r="BE287" s="221"/>
      <c r="BG287" s="222"/>
      <c r="BH287" s="225"/>
      <c r="BI287" s="224"/>
      <c r="BJ287" s="225"/>
      <c r="BK287" s="224"/>
      <c r="BL287" s="225"/>
      <c r="BM287" s="223"/>
      <c r="BN287" s="225"/>
      <c r="BO287" s="223"/>
      <c r="BP287" s="223"/>
      <c r="BQ287" s="223"/>
      <c r="BR287" s="218">
        <f t="shared" si="110"/>
        <v>0</v>
      </c>
      <c r="BT287" s="62"/>
    </row>
    <row r="288" spans="2:72" ht="15" customHeight="1" outlineLevel="1" x14ac:dyDescent="0.25">
      <c r="B288" s="20"/>
      <c r="C288" s="20">
        <f>IF(ISERROR(I288+1)=TRUE,I288,IF(I288="","",MAX(C$15:C287)+1))</f>
        <v>161</v>
      </c>
      <c r="D288" s="20">
        <f t="shared" si="81"/>
        <v>1</v>
      </c>
      <c r="E288"/>
      <c r="G288" s="62"/>
      <c r="H288" s="72"/>
      <c r="I288" s="51">
        <f t="shared" si="111"/>
        <v>198</v>
      </c>
      <c r="J288" s="351" t="s">
        <v>472</v>
      </c>
      <c r="K288" s="352"/>
      <c r="L288" s="352"/>
      <c r="M288" s="352"/>
      <c r="N288" s="352"/>
      <c r="O288" s="353"/>
      <c r="P288" s="43" t="s">
        <v>128</v>
      </c>
      <c r="Q288" s="32"/>
      <c r="R288" s="44" t="s">
        <v>129</v>
      </c>
      <c r="S288" s="33"/>
      <c r="T288" s="72"/>
      <c r="U288" s="62"/>
      <c r="V288" s="86"/>
      <c r="W288" s="221"/>
      <c r="Y288" s="234"/>
      <c r="Z288" s="234"/>
      <c r="AA288" s="234"/>
      <c r="AB288" s="234"/>
      <c r="AC288" s="234"/>
      <c r="AD288" s="234"/>
      <c r="AE288" s="234"/>
      <c r="AF288" s="234"/>
      <c r="AG288" s="234"/>
      <c r="AH288" s="234"/>
      <c r="AI288" s="234"/>
      <c r="AJ288" s="260">
        <f t="shared" si="108"/>
        <v>0</v>
      </c>
      <c r="AK288" s="251"/>
      <c r="AL288" s="261"/>
      <c r="AM288" s="251"/>
      <c r="AN288" s="221"/>
      <c r="AO288" s="71"/>
      <c r="AP288" s="255"/>
      <c r="AQ288" s="256"/>
      <c r="AR288" s="256"/>
      <c r="AS288" s="256"/>
      <c r="AT288" s="256"/>
      <c r="AU288" s="256"/>
      <c r="AV288" s="256"/>
      <c r="AW288" s="256"/>
      <c r="AX288" s="256"/>
      <c r="AY288" s="256"/>
      <c r="AZ288" s="256"/>
      <c r="BA288" s="237">
        <f t="shared" si="109"/>
        <v>0</v>
      </c>
      <c r="BC288" s="62"/>
      <c r="BE288" s="221"/>
      <c r="BG288" s="222"/>
      <c r="BH288" s="225"/>
      <c r="BI288" s="224"/>
      <c r="BJ288" s="225"/>
      <c r="BK288" s="224"/>
      <c r="BL288" s="225"/>
      <c r="BM288" s="225"/>
      <c r="BN288" s="225"/>
      <c r="BO288" s="225"/>
      <c r="BP288" s="225"/>
      <c r="BQ288" s="225"/>
      <c r="BR288" s="218">
        <f t="shared" si="110"/>
        <v>0</v>
      </c>
      <c r="BT288" s="62"/>
    </row>
    <row r="289" spans="2:72" ht="15" customHeight="1" outlineLevel="1" x14ac:dyDescent="0.25">
      <c r="B289" s="20"/>
      <c r="C289" s="20"/>
      <c r="D289" s="20"/>
      <c r="E289"/>
      <c r="G289" s="62"/>
      <c r="H289" s="72"/>
      <c r="I289" s="51">
        <f t="shared" si="111"/>
        <v>199</v>
      </c>
      <c r="J289" s="357" t="s">
        <v>473</v>
      </c>
      <c r="K289" s="358"/>
      <c r="L289" s="358"/>
      <c r="M289" s="358"/>
      <c r="N289" s="358"/>
      <c r="O289" s="359"/>
      <c r="P289" s="43" t="s">
        <v>128</v>
      </c>
      <c r="Q289" s="32"/>
      <c r="R289" s="44" t="s">
        <v>129</v>
      </c>
      <c r="S289" s="33"/>
      <c r="T289" s="72"/>
      <c r="U289" s="62"/>
      <c r="V289" s="86"/>
      <c r="W289" s="221"/>
      <c r="Y289" s="234"/>
      <c r="Z289" s="234"/>
      <c r="AA289" s="234"/>
      <c r="AB289" s="234"/>
      <c r="AC289" s="234"/>
      <c r="AD289" s="234"/>
      <c r="AE289" s="234"/>
      <c r="AF289" s="234"/>
      <c r="AG289" s="234"/>
      <c r="AH289" s="234"/>
      <c r="AI289" s="234"/>
      <c r="AJ289" s="260">
        <f t="shared" si="108"/>
        <v>0</v>
      </c>
      <c r="AK289" s="251"/>
      <c r="AL289" s="261"/>
      <c r="AM289" s="251"/>
      <c r="AN289" s="221"/>
      <c r="AO289" s="71"/>
      <c r="AP289" s="255"/>
      <c r="AQ289" s="256"/>
      <c r="AR289" s="256"/>
      <c r="AS289" s="256"/>
      <c r="AT289" s="256"/>
      <c r="AU289" s="256"/>
      <c r="AV289" s="256"/>
      <c r="AW289" s="256"/>
      <c r="AX289" s="256"/>
      <c r="AY289" s="256"/>
      <c r="AZ289" s="256"/>
      <c r="BA289" s="237">
        <f t="shared" si="109"/>
        <v>0</v>
      </c>
      <c r="BC289" s="62"/>
      <c r="BE289" s="221"/>
      <c r="BG289" s="222"/>
      <c r="BH289" s="225"/>
      <c r="BI289" s="224"/>
      <c r="BJ289" s="225"/>
      <c r="BK289" s="224"/>
      <c r="BL289" s="225"/>
      <c r="BM289" s="225"/>
      <c r="BN289" s="225"/>
      <c r="BO289" s="225"/>
      <c r="BP289" s="225"/>
      <c r="BQ289" s="225"/>
      <c r="BR289" s="218">
        <f t="shared" si="110"/>
        <v>0</v>
      </c>
      <c r="BT289" s="62"/>
    </row>
    <row r="290" spans="2:72" ht="15" customHeight="1" outlineLevel="1" x14ac:dyDescent="0.25">
      <c r="B290" s="20"/>
      <c r="C290" s="20">
        <f>IF(ISERROR(I290+1)=TRUE,I290,IF(I290="","",MAX(C$15:C289)+1))</f>
        <v>162</v>
      </c>
      <c r="D290" s="20">
        <f t="shared" si="81"/>
        <v>1</v>
      </c>
      <c r="E290"/>
      <c r="G290" s="62"/>
      <c r="H290" s="72"/>
      <c r="I290" s="51">
        <f t="shared" si="111"/>
        <v>200</v>
      </c>
      <c r="J290" s="351" t="s">
        <v>474</v>
      </c>
      <c r="K290" s="352"/>
      <c r="L290" s="352"/>
      <c r="M290" s="352"/>
      <c r="N290" s="352"/>
      <c r="O290" s="353"/>
      <c r="P290" s="276" t="s">
        <v>128</v>
      </c>
      <c r="Q290" s="32"/>
      <c r="R290" s="44" t="s">
        <v>129</v>
      </c>
      <c r="S290" s="33"/>
      <c r="T290" s="72"/>
      <c r="U290" s="62"/>
      <c r="V290" s="86"/>
      <c r="W290" s="221"/>
      <c r="Y290" s="234"/>
      <c r="Z290" s="234"/>
      <c r="AA290" s="234"/>
      <c r="AB290" s="234"/>
      <c r="AC290" s="234"/>
      <c r="AD290" s="234"/>
      <c r="AE290" s="234"/>
      <c r="AF290" s="234"/>
      <c r="AG290" s="234"/>
      <c r="AH290" s="234"/>
      <c r="AI290" s="234"/>
      <c r="AJ290" s="260">
        <f t="shared" si="108"/>
        <v>0</v>
      </c>
      <c r="AK290" s="251"/>
      <c r="AL290" s="261"/>
      <c r="AM290" s="251"/>
      <c r="AN290" s="221"/>
      <c r="AO290" s="71"/>
      <c r="AP290" s="255"/>
      <c r="AQ290" s="256"/>
      <c r="AR290" s="256"/>
      <c r="AS290" s="256"/>
      <c r="AT290" s="256"/>
      <c r="AU290" s="256"/>
      <c r="AV290" s="256"/>
      <c r="AW290" s="256"/>
      <c r="AX290" s="256"/>
      <c r="AY290" s="256"/>
      <c r="AZ290" s="256"/>
      <c r="BA290" s="237">
        <f t="shared" si="109"/>
        <v>0</v>
      </c>
      <c r="BC290" s="62"/>
      <c r="BE290" s="221"/>
      <c r="BG290" s="222"/>
      <c r="BH290" s="225"/>
      <c r="BI290" s="224"/>
      <c r="BJ290" s="225"/>
      <c r="BK290" s="224"/>
      <c r="BL290" s="225"/>
      <c r="BM290" s="225"/>
      <c r="BN290" s="225"/>
      <c r="BO290" s="223"/>
      <c r="BP290" s="223"/>
      <c r="BQ290" s="223"/>
      <c r="BR290" s="218">
        <f t="shared" si="110"/>
        <v>0</v>
      </c>
      <c r="BT290" s="62"/>
    </row>
    <row r="291" spans="2:72" ht="15" customHeight="1" outlineLevel="1" x14ac:dyDescent="0.25">
      <c r="B291" s="20"/>
      <c r="C291" s="20">
        <f>IF(ISERROR(I291+1)=TRUE,I291,IF(I291="","",MAX(C$15:C290)+1))</f>
        <v>163</v>
      </c>
      <c r="D291" s="20">
        <f t="shared" ref="D291:D298" si="112">IF(I291="","",IF(ISERROR(I291+1)=TRUE,"",1))</f>
        <v>1</v>
      </c>
      <c r="E291"/>
      <c r="G291" s="62"/>
      <c r="H291" s="72"/>
      <c r="I291" s="51">
        <f t="shared" si="111"/>
        <v>201</v>
      </c>
      <c r="J291" s="351" t="s">
        <v>475</v>
      </c>
      <c r="K291" s="352"/>
      <c r="L291" s="352"/>
      <c r="M291" s="352"/>
      <c r="N291" s="352"/>
      <c r="O291" s="353"/>
      <c r="P291" s="276" t="s">
        <v>280</v>
      </c>
      <c r="Q291" s="32"/>
      <c r="R291" s="44" t="s">
        <v>129</v>
      </c>
      <c r="S291" s="33"/>
      <c r="T291" s="72"/>
      <c r="U291" s="62"/>
      <c r="V291" s="86"/>
      <c r="W291" s="221"/>
      <c r="Y291" s="234"/>
      <c r="Z291" s="234"/>
      <c r="AA291" s="234"/>
      <c r="AB291" s="234"/>
      <c r="AC291" s="234"/>
      <c r="AD291" s="234"/>
      <c r="AE291" s="234"/>
      <c r="AF291" s="234"/>
      <c r="AG291" s="234"/>
      <c r="AH291" s="234"/>
      <c r="AI291" s="234"/>
      <c r="AJ291" s="260">
        <f t="shared" si="108"/>
        <v>0</v>
      </c>
      <c r="AK291" s="251"/>
      <c r="AL291" s="261"/>
      <c r="AM291" s="251"/>
      <c r="AN291" s="221"/>
      <c r="AO291" s="71"/>
      <c r="AP291" s="255"/>
      <c r="AQ291" s="256"/>
      <c r="AR291" s="256"/>
      <c r="AS291" s="256"/>
      <c r="AT291" s="256"/>
      <c r="AU291" s="256"/>
      <c r="AV291" s="256"/>
      <c r="AW291" s="256"/>
      <c r="AX291" s="256"/>
      <c r="AY291" s="256"/>
      <c r="AZ291" s="256"/>
      <c r="BA291" s="237">
        <f t="shared" si="109"/>
        <v>0</v>
      </c>
      <c r="BC291" s="62"/>
      <c r="BE291" s="221"/>
      <c r="BG291" s="222"/>
      <c r="BH291" s="225"/>
      <c r="BI291" s="224"/>
      <c r="BJ291" s="225"/>
      <c r="BK291" s="224"/>
      <c r="BL291" s="225"/>
      <c r="BM291" s="225"/>
      <c r="BN291" s="225"/>
      <c r="BO291" s="225"/>
      <c r="BP291" s="225"/>
      <c r="BQ291" s="225"/>
      <c r="BR291" s="218">
        <f t="shared" si="110"/>
        <v>0</v>
      </c>
      <c r="BT291" s="62"/>
    </row>
    <row r="292" spans="2:72" ht="30" customHeight="1" outlineLevel="1" x14ac:dyDescent="0.25">
      <c r="B292" s="20"/>
      <c r="C292" s="20">
        <f>IF(ISERROR(I292+1)=TRUE,I292,IF(I292="","",MAX(C$15:C291)+1))</f>
        <v>164</v>
      </c>
      <c r="D292" s="20">
        <f t="shared" si="112"/>
        <v>1</v>
      </c>
      <c r="E292"/>
      <c r="G292" s="62"/>
      <c r="H292" s="72"/>
      <c r="I292" s="318">
        <f t="shared" si="111"/>
        <v>202</v>
      </c>
      <c r="J292" s="374" t="s">
        <v>476</v>
      </c>
      <c r="K292" s="375"/>
      <c r="L292" s="375"/>
      <c r="M292" s="375"/>
      <c r="N292" s="375"/>
      <c r="O292" s="376"/>
      <c r="P292" s="276" t="s">
        <v>117</v>
      </c>
      <c r="Q292" s="32"/>
      <c r="R292" s="44" t="s">
        <v>129</v>
      </c>
      <c r="S292" s="33"/>
      <c r="T292" s="72"/>
      <c r="U292" s="62"/>
      <c r="V292" s="86"/>
      <c r="W292" s="221"/>
      <c r="Y292" s="234"/>
      <c r="Z292" s="234"/>
      <c r="AA292" s="234"/>
      <c r="AB292" s="234"/>
      <c r="AC292" s="234"/>
      <c r="AD292" s="234"/>
      <c r="AE292" s="234"/>
      <c r="AF292" s="234"/>
      <c r="AG292" s="234"/>
      <c r="AH292" s="234"/>
      <c r="AI292" s="234"/>
      <c r="AJ292" s="260">
        <f t="shared" si="108"/>
        <v>0</v>
      </c>
      <c r="AK292" s="251"/>
      <c r="AL292" s="261"/>
      <c r="AM292" s="251"/>
      <c r="AN292" s="221"/>
      <c r="AO292" s="71"/>
      <c r="AP292" s="255"/>
      <c r="AQ292" s="256"/>
      <c r="AR292" s="256"/>
      <c r="AS292" s="256"/>
      <c r="AT292" s="256"/>
      <c r="AU292" s="256"/>
      <c r="AV292" s="256"/>
      <c r="AW292" s="256"/>
      <c r="AX292" s="256"/>
      <c r="AY292" s="256"/>
      <c r="AZ292" s="256"/>
      <c r="BA292" s="237">
        <f t="shared" si="109"/>
        <v>0</v>
      </c>
      <c r="BC292" s="62"/>
      <c r="BE292" s="221"/>
      <c r="BG292" s="222"/>
      <c r="BH292" s="225"/>
      <c r="BI292" s="224"/>
      <c r="BJ292" s="225"/>
      <c r="BK292" s="224"/>
      <c r="BL292" s="225"/>
      <c r="BM292" s="225"/>
      <c r="BN292" s="225"/>
      <c r="BO292" s="225"/>
      <c r="BP292" s="225"/>
      <c r="BQ292" s="225"/>
      <c r="BR292" s="218">
        <f t="shared" si="110"/>
        <v>0</v>
      </c>
      <c r="BT292" s="62"/>
    </row>
    <row r="293" spans="2:72" outlineLevel="1" x14ac:dyDescent="0.25">
      <c r="B293" s="20"/>
      <c r="C293" s="20">
        <f>IF(ISERROR(I293+1)=TRUE,I293,IF(I293="","",MAX(C$15:C292)+1))</f>
        <v>165</v>
      </c>
      <c r="D293" s="20">
        <f t="shared" si="112"/>
        <v>1</v>
      </c>
      <c r="E293"/>
      <c r="G293" s="62"/>
      <c r="H293" s="72"/>
      <c r="I293" s="51">
        <f t="shared" si="111"/>
        <v>203</v>
      </c>
      <c r="J293" s="351" t="s">
        <v>477</v>
      </c>
      <c r="K293" s="352"/>
      <c r="L293" s="352"/>
      <c r="M293" s="352"/>
      <c r="N293" s="352"/>
      <c r="O293" s="353"/>
      <c r="P293" s="276" t="s">
        <v>281</v>
      </c>
      <c r="Q293" s="32"/>
      <c r="R293" s="44" t="s">
        <v>129</v>
      </c>
      <c r="S293" s="33"/>
      <c r="T293" s="72"/>
      <c r="U293" s="62"/>
      <c r="V293" s="86"/>
      <c r="W293" s="221"/>
      <c r="Y293" s="234"/>
      <c r="Z293" s="234"/>
      <c r="AA293" s="234"/>
      <c r="AB293" s="234"/>
      <c r="AC293" s="234"/>
      <c r="AD293" s="234"/>
      <c r="AE293" s="234"/>
      <c r="AF293" s="234"/>
      <c r="AG293" s="234"/>
      <c r="AH293" s="234"/>
      <c r="AI293" s="234"/>
      <c r="AJ293" s="260">
        <f t="shared" si="108"/>
        <v>0</v>
      </c>
      <c r="AK293" s="251"/>
      <c r="AL293" s="261"/>
      <c r="AM293" s="251"/>
      <c r="AN293" s="221"/>
      <c r="AO293" s="71"/>
      <c r="AP293" s="255"/>
      <c r="AQ293" s="256"/>
      <c r="AR293" s="256"/>
      <c r="AS293" s="256"/>
      <c r="AT293" s="256"/>
      <c r="AU293" s="256"/>
      <c r="AV293" s="256"/>
      <c r="AW293" s="256"/>
      <c r="AX293" s="256"/>
      <c r="AY293" s="256"/>
      <c r="AZ293" s="256"/>
      <c r="BA293" s="237">
        <f t="shared" si="109"/>
        <v>0</v>
      </c>
      <c r="BC293" s="62"/>
      <c r="BE293" s="221"/>
      <c r="BG293" s="222"/>
      <c r="BH293" s="225"/>
      <c r="BI293" s="224"/>
      <c r="BJ293" s="225"/>
      <c r="BK293" s="224"/>
      <c r="BL293" s="225"/>
      <c r="BM293" s="225"/>
      <c r="BN293" s="225"/>
      <c r="BO293" s="225"/>
      <c r="BP293" s="225"/>
      <c r="BQ293" s="225"/>
      <c r="BR293" s="218">
        <f t="shared" si="110"/>
        <v>0</v>
      </c>
      <c r="BT293" s="62"/>
    </row>
    <row r="294" spans="2:72" ht="15" customHeight="1" outlineLevel="1" x14ac:dyDescent="0.25">
      <c r="B294" s="20"/>
      <c r="C294" s="20">
        <f>IF(ISERROR(I294+1)=TRUE,I294,IF(I294="","",MAX(C$15:C293)+1))</f>
        <v>166</v>
      </c>
      <c r="D294" s="20">
        <f t="shared" si="112"/>
        <v>1</v>
      </c>
      <c r="E294"/>
      <c r="G294" s="62"/>
      <c r="H294" s="72"/>
      <c r="I294" s="51">
        <f t="shared" si="111"/>
        <v>204</v>
      </c>
      <c r="J294" s="351" t="s">
        <v>478</v>
      </c>
      <c r="K294" s="352"/>
      <c r="L294" s="352"/>
      <c r="M294" s="352"/>
      <c r="N294" s="352"/>
      <c r="O294" s="353"/>
      <c r="P294" s="276" t="s">
        <v>282</v>
      </c>
      <c r="Q294" s="32"/>
      <c r="R294" s="44" t="s">
        <v>129</v>
      </c>
      <c r="S294" s="33"/>
      <c r="T294" s="72"/>
      <c r="U294" s="62"/>
      <c r="V294" s="86"/>
      <c r="W294" s="221"/>
      <c r="Y294" s="234"/>
      <c r="Z294" s="234"/>
      <c r="AA294" s="234"/>
      <c r="AB294" s="234"/>
      <c r="AC294" s="234"/>
      <c r="AD294" s="234"/>
      <c r="AE294" s="234"/>
      <c r="AF294" s="234"/>
      <c r="AG294" s="234"/>
      <c r="AH294" s="234"/>
      <c r="AI294" s="234"/>
      <c r="AJ294" s="260">
        <f t="shared" si="108"/>
        <v>0</v>
      </c>
      <c r="AK294" s="251"/>
      <c r="AL294" s="261"/>
      <c r="AM294" s="251"/>
      <c r="AN294" s="221"/>
      <c r="AO294" s="71"/>
      <c r="AP294" s="255"/>
      <c r="AQ294" s="256"/>
      <c r="AR294" s="256"/>
      <c r="AS294" s="256"/>
      <c r="AT294" s="256"/>
      <c r="AU294" s="256"/>
      <c r="AV294" s="256"/>
      <c r="AW294" s="256"/>
      <c r="AX294" s="256"/>
      <c r="AY294" s="256"/>
      <c r="AZ294" s="256"/>
      <c r="BA294" s="237">
        <f t="shared" si="109"/>
        <v>0</v>
      </c>
      <c r="BC294" s="62"/>
      <c r="BE294" s="221"/>
      <c r="BG294" s="222"/>
      <c r="BH294" s="225"/>
      <c r="BI294" s="224"/>
      <c r="BJ294" s="225"/>
      <c r="BK294" s="224"/>
      <c r="BL294" s="225"/>
      <c r="BM294" s="225"/>
      <c r="BN294" s="225"/>
      <c r="BO294" s="225"/>
      <c r="BP294" s="225"/>
      <c r="BQ294" s="225"/>
      <c r="BR294" s="218">
        <f t="shared" si="110"/>
        <v>0</v>
      </c>
      <c r="BT294" s="62"/>
    </row>
    <row r="295" spans="2:72" ht="15" customHeight="1" outlineLevel="1" x14ac:dyDescent="0.25">
      <c r="B295" s="20"/>
      <c r="C295" s="20">
        <f>IF(ISERROR(I295+1)=TRUE,I295,IF(I295="","",MAX(C$15:C294)+1))</f>
        <v>167</v>
      </c>
      <c r="D295" s="20">
        <f t="shared" si="112"/>
        <v>1</v>
      </c>
      <c r="E295"/>
      <c r="G295" s="62"/>
      <c r="H295" s="72"/>
      <c r="I295" s="51">
        <f t="shared" si="111"/>
        <v>205</v>
      </c>
      <c r="J295" s="351" t="s">
        <v>479</v>
      </c>
      <c r="K295" s="352"/>
      <c r="L295" s="352"/>
      <c r="M295" s="352"/>
      <c r="N295" s="352"/>
      <c r="O295" s="353"/>
      <c r="P295" s="276" t="s">
        <v>198</v>
      </c>
      <c r="Q295" s="32"/>
      <c r="R295" s="44" t="s">
        <v>129</v>
      </c>
      <c r="S295" s="33"/>
      <c r="T295" s="72"/>
      <c r="U295" s="62"/>
      <c r="V295" s="86"/>
      <c r="W295" s="221"/>
      <c r="Y295" s="234"/>
      <c r="Z295" s="234"/>
      <c r="AA295" s="234"/>
      <c r="AB295" s="234"/>
      <c r="AC295" s="234"/>
      <c r="AD295" s="234"/>
      <c r="AE295" s="234"/>
      <c r="AF295" s="234"/>
      <c r="AG295" s="234"/>
      <c r="AH295" s="234"/>
      <c r="AI295" s="234"/>
      <c r="AJ295" s="260">
        <f t="shared" si="108"/>
        <v>0</v>
      </c>
      <c r="AK295" s="251"/>
      <c r="AL295" s="261"/>
      <c r="AM295" s="251"/>
      <c r="AN295" s="221"/>
      <c r="AO295" s="71"/>
      <c r="AP295" s="255"/>
      <c r="AQ295" s="256"/>
      <c r="AR295" s="256"/>
      <c r="AS295" s="256"/>
      <c r="AT295" s="256"/>
      <c r="AU295" s="256"/>
      <c r="AV295" s="256"/>
      <c r="AW295" s="256"/>
      <c r="AX295" s="256"/>
      <c r="AY295" s="256"/>
      <c r="AZ295" s="256"/>
      <c r="BA295" s="237">
        <f t="shared" si="109"/>
        <v>0</v>
      </c>
      <c r="BC295" s="62"/>
      <c r="BE295" s="221"/>
      <c r="BG295" s="222"/>
      <c r="BH295" s="225"/>
      <c r="BI295" s="224"/>
      <c r="BJ295" s="225"/>
      <c r="BK295" s="224"/>
      <c r="BL295" s="225"/>
      <c r="BM295" s="225"/>
      <c r="BN295" s="225"/>
      <c r="BO295" s="225"/>
      <c r="BP295" s="225"/>
      <c r="BQ295" s="225"/>
      <c r="BR295" s="218">
        <f t="shared" si="110"/>
        <v>0</v>
      </c>
      <c r="BT295" s="62"/>
    </row>
    <row r="296" spans="2:72" ht="15" customHeight="1" outlineLevel="1" x14ac:dyDescent="0.25">
      <c r="B296" s="20"/>
      <c r="C296" s="20">
        <f>IF(ISERROR(I296+1)=TRUE,I296,IF(I296="","",MAX(C$15:C295)+1))</f>
        <v>168</v>
      </c>
      <c r="D296" s="20">
        <f t="shared" si="112"/>
        <v>1</v>
      </c>
      <c r="E296"/>
      <c r="G296" s="62"/>
      <c r="H296" s="72"/>
      <c r="I296" s="51">
        <f t="shared" si="111"/>
        <v>206</v>
      </c>
      <c r="J296" s="351" t="s">
        <v>480</v>
      </c>
      <c r="K296" s="352"/>
      <c r="L296" s="352"/>
      <c r="M296" s="352"/>
      <c r="N296" s="352"/>
      <c r="O296" s="353"/>
      <c r="P296" s="276" t="s">
        <v>100</v>
      </c>
      <c r="Q296" s="32"/>
      <c r="R296" s="44" t="s">
        <v>129</v>
      </c>
      <c r="S296" s="33"/>
      <c r="T296" s="72"/>
      <c r="U296" s="62"/>
      <c r="V296" s="86"/>
      <c r="W296" s="221"/>
      <c r="Y296" s="234"/>
      <c r="Z296" s="234"/>
      <c r="AA296" s="234"/>
      <c r="AB296" s="234"/>
      <c r="AC296" s="234"/>
      <c r="AD296" s="234"/>
      <c r="AE296" s="234"/>
      <c r="AF296" s="234"/>
      <c r="AG296" s="234"/>
      <c r="AH296" s="234"/>
      <c r="AI296" s="234"/>
      <c r="AJ296" s="260">
        <f t="shared" si="108"/>
        <v>0</v>
      </c>
      <c r="AK296" s="251"/>
      <c r="AL296" s="261"/>
      <c r="AM296" s="251"/>
      <c r="AN296" s="221"/>
      <c r="AO296" s="71"/>
      <c r="AP296" s="255"/>
      <c r="AQ296" s="256"/>
      <c r="AR296" s="256"/>
      <c r="AS296" s="256"/>
      <c r="AT296" s="256"/>
      <c r="AU296" s="256"/>
      <c r="AV296" s="256"/>
      <c r="AW296" s="256"/>
      <c r="AX296" s="256"/>
      <c r="AY296" s="256"/>
      <c r="AZ296" s="256"/>
      <c r="BA296" s="237">
        <f t="shared" si="109"/>
        <v>0</v>
      </c>
      <c r="BC296" s="62"/>
      <c r="BE296" s="221"/>
      <c r="BG296" s="222"/>
      <c r="BH296" s="225"/>
      <c r="BI296" s="224"/>
      <c r="BJ296" s="225"/>
      <c r="BK296" s="224"/>
      <c r="BL296" s="225"/>
      <c r="BM296" s="225"/>
      <c r="BN296" s="225"/>
      <c r="BO296" s="225"/>
      <c r="BP296" s="225"/>
      <c r="BQ296" s="225"/>
      <c r="BR296" s="218">
        <f t="shared" si="110"/>
        <v>0</v>
      </c>
      <c r="BT296" s="62"/>
    </row>
    <row r="297" spans="2:72" outlineLevel="1" x14ac:dyDescent="0.25">
      <c r="B297" s="20"/>
      <c r="C297" s="20">
        <f>IF(ISERROR(I297+1)=TRUE,I297,IF(I297="","",MAX(C$15:C296)+1))</f>
        <v>169</v>
      </c>
      <c r="D297" s="20">
        <f t="shared" si="112"/>
        <v>1</v>
      </c>
      <c r="E297"/>
      <c r="G297" s="62"/>
      <c r="H297" s="72"/>
      <c r="I297" s="51">
        <f t="shared" si="111"/>
        <v>207</v>
      </c>
      <c r="J297" s="351" t="s">
        <v>481</v>
      </c>
      <c r="K297" s="352"/>
      <c r="L297" s="352"/>
      <c r="M297" s="352"/>
      <c r="N297" s="352"/>
      <c r="O297" s="353"/>
      <c r="P297" s="276" t="s">
        <v>283</v>
      </c>
      <c r="Q297" s="32"/>
      <c r="R297" s="44" t="s">
        <v>129</v>
      </c>
      <c r="S297" s="33"/>
      <c r="T297" s="72"/>
      <c r="U297" s="62"/>
      <c r="V297" s="86"/>
      <c r="W297" s="221"/>
      <c r="Y297" s="234"/>
      <c r="Z297" s="234"/>
      <c r="AA297" s="234"/>
      <c r="AB297" s="234"/>
      <c r="AC297" s="234"/>
      <c r="AD297" s="234"/>
      <c r="AE297" s="234"/>
      <c r="AF297" s="234"/>
      <c r="AG297" s="234"/>
      <c r="AH297" s="234"/>
      <c r="AI297" s="234"/>
      <c r="AJ297" s="260">
        <f t="shared" si="108"/>
        <v>0</v>
      </c>
      <c r="AK297" s="251"/>
      <c r="AL297" s="261"/>
      <c r="AM297" s="251"/>
      <c r="AN297" s="221"/>
      <c r="AO297" s="71"/>
      <c r="AP297" s="255"/>
      <c r="AQ297" s="256"/>
      <c r="AR297" s="256"/>
      <c r="AS297" s="256"/>
      <c r="AT297" s="256"/>
      <c r="AU297" s="256"/>
      <c r="AV297" s="256"/>
      <c r="AW297" s="256"/>
      <c r="AX297" s="256"/>
      <c r="AY297" s="256"/>
      <c r="AZ297" s="256"/>
      <c r="BA297" s="237">
        <f t="shared" si="109"/>
        <v>0</v>
      </c>
      <c r="BC297" s="62"/>
      <c r="BE297" s="221"/>
      <c r="BG297" s="222"/>
      <c r="BH297" s="225"/>
      <c r="BI297" s="224"/>
      <c r="BJ297" s="225"/>
      <c r="BK297" s="224"/>
      <c r="BL297" s="225"/>
      <c r="BM297" s="225"/>
      <c r="BN297" s="225"/>
      <c r="BO297" s="225"/>
      <c r="BP297" s="225"/>
      <c r="BQ297" s="225"/>
      <c r="BR297" s="218">
        <f t="shared" si="110"/>
        <v>0</v>
      </c>
      <c r="BT297" s="62"/>
    </row>
    <row r="298" spans="2:72" outlineLevel="1" x14ac:dyDescent="0.25">
      <c r="B298" s="20"/>
      <c r="C298" s="20"/>
      <c r="D298" s="20">
        <f t="shared" si="112"/>
        <v>1</v>
      </c>
      <c r="E298"/>
      <c r="G298" s="62"/>
      <c r="H298" s="72"/>
      <c r="I298" s="51">
        <f t="shared" si="111"/>
        <v>208</v>
      </c>
      <c r="J298" s="351" t="s">
        <v>482</v>
      </c>
      <c r="K298" s="352"/>
      <c r="L298" s="352"/>
      <c r="M298" s="352"/>
      <c r="N298" s="352"/>
      <c r="O298" s="353"/>
      <c r="P298" s="276" t="s">
        <v>100</v>
      </c>
      <c r="Q298" s="32"/>
      <c r="R298" s="44" t="s">
        <v>129</v>
      </c>
      <c r="S298" s="33"/>
      <c r="T298" s="72"/>
      <c r="U298" s="62"/>
      <c r="V298" s="86"/>
      <c r="W298" s="221"/>
      <c r="Y298" s="234"/>
      <c r="Z298" s="234"/>
      <c r="AA298" s="234"/>
      <c r="AB298" s="234"/>
      <c r="AC298" s="234"/>
      <c r="AD298" s="234"/>
      <c r="AE298" s="234"/>
      <c r="AF298" s="234"/>
      <c r="AG298" s="234"/>
      <c r="AH298" s="234"/>
      <c r="AI298" s="234"/>
      <c r="AJ298" s="260">
        <f t="shared" si="108"/>
        <v>0</v>
      </c>
      <c r="AK298" s="251"/>
      <c r="AL298" s="261"/>
      <c r="AM298" s="251"/>
      <c r="AN298" s="221"/>
      <c r="AO298" s="71"/>
      <c r="AP298" s="255"/>
      <c r="AQ298" s="256"/>
      <c r="AR298" s="256"/>
      <c r="AS298" s="256"/>
      <c r="AT298" s="256"/>
      <c r="AU298" s="256"/>
      <c r="AV298" s="256"/>
      <c r="AW298" s="256"/>
      <c r="AX298" s="256"/>
      <c r="AY298" s="256"/>
      <c r="AZ298" s="256"/>
      <c r="BA298" s="237">
        <f t="shared" si="109"/>
        <v>0</v>
      </c>
      <c r="BC298" s="62"/>
      <c r="BE298" s="221"/>
      <c r="BG298" s="222"/>
      <c r="BH298" s="225"/>
      <c r="BI298" s="224"/>
      <c r="BJ298" s="225"/>
      <c r="BK298" s="224"/>
      <c r="BL298" s="225"/>
      <c r="BM298" s="225"/>
      <c r="BN298" s="225"/>
      <c r="BO298" s="225"/>
      <c r="BP298" s="225"/>
      <c r="BQ298" s="225"/>
      <c r="BR298" s="218">
        <f t="shared" si="110"/>
        <v>0</v>
      </c>
      <c r="BT298" s="62"/>
    </row>
    <row r="299" spans="2:72" outlineLevel="1" x14ac:dyDescent="0.25">
      <c r="B299" s="20"/>
      <c r="C299" s="20"/>
      <c r="D299" s="20"/>
      <c r="E299"/>
      <c r="G299" s="62"/>
      <c r="H299" s="72"/>
      <c r="I299" s="51">
        <f t="shared" si="111"/>
        <v>209</v>
      </c>
      <c r="J299" s="357" t="s">
        <v>483</v>
      </c>
      <c r="K299" s="358"/>
      <c r="L299" s="358"/>
      <c r="M299" s="358"/>
      <c r="N299" s="358"/>
      <c r="O299" s="359"/>
      <c r="P299" s="276" t="s">
        <v>285</v>
      </c>
      <c r="Q299" s="32"/>
      <c r="R299" s="44" t="s">
        <v>129</v>
      </c>
      <c r="S299" s="33"/>
      <c r="T299" s="72"/>
      <c r="U299" s="62"/>
      <c r="V299" s="86"/>
      <c r="W299" s="221"/>
      <c r="Y299" s="234"/>
      <c r="Z299" s="234"/>
      <c r="AA299" s="234"/>
      <c r="AB299" s="234"/>
      <c r="AC299" s="234"/>
      <c r="AD299" s="234"/>
      <c r="AE299" s="234"/>
      <c r="AF299" s="234"/>
      <c r="AG299" s="234"/>
      <c r="AH299" s="234"/>
      <c r="AI299" s="234"/>
      <c r="AJ299" s="260">
        <f t="shared" si="108"/>
        <v>0</v>
      </c>
      <c r="AK299" s="251"/>
      <c r="AL299" s="261"/>
      <c r="AM299" s="251"/>
      <c r="AN299" s="221"/>
      <c r="AO299" s="71"/>
      <c r="AP299" s="255"/>
      <c r="AQ299" s="256"/>
      <c r="AR299" s="256"/>
      <c r="AS299" s="256"/>
      <c r="AT299" s="256"/>
      <c r="AU299" s="256"/>
      <c r="AV299" s="256"/>
      <c r="AW299" s="256"/>
      <c r="AX299" s="256"/>
      <c r="AY299" s="256"/>
      <c r="AZ299" s="256"/>
      <c r="BA299" s="237">
        <f t="shared" si="109"/>
        <v>0</v>
      </c>
      <c r="BC299" s="62"/>
      <c r="BE299" s="221"/>
      <c r="BG299" s="222"/>
      <c r="BH299" s="225"/>
      <c r="BI299" s="224"/>
      <c r="BJ299" s="225"/>
      <c r="BK299" s="224"/>
      <c r="BL299" s="225"/>
      <c r="BM299" s="225"/>
      <c r="BN299" s="225"/>
      <c r="BO299" s="225"/>
      <c r="BP299" s="225"/>
      <c r="BQ299" s="225"/>
      <c r="BR299" s="218">
        <f t="shared" si="110"/>
        <v>0</v>
      </c>
      <c r="BT299" s="62"/>
    </row>
    <row r="300" spans="2:72" outlineLevel="1" x14ac:dyDescent="0.25">
      <c r="B300" s="20"/>
      <c r="C300" s="20"/>
      <c r="D300" s="20"/>
      <c r="E300"/>
      <c r="G300" s="62"/>
      <c r="H300" s="72"/>
      <c r="I300" s="51">
        <f t="shared" si="111"/>
        <v>210</v>
      </c>
      <c r="J300" s="357" t="s">
        <v>484</v>
      </c>
      <c r="K300" s="358"/>
      <c r="L300" s="358"/>
      <c r="M300" s="358"/>
      <c r="N300" s="358"/>
      <c r="O300" s="359"/>
      <c r="P300" s="276" t="s">
        <v>183</v>
      </c>
      <c r="Q300" s="32"/>
      <c r="R300" s="44" t="s">
        <v>129</v>
      </c>
      <c r="S300" s="33"/>
      <c r="T300" s="72"/>
      <c r="U300" s="62"/>
      <c r="V300" s="86"/>
      <c r="W300" s="221"/>
      <c r="Y300" s="234"/>
      <c r="Z300" s="234"/>
      <c r="AA300" s="234"/>
      <c r="AB300" s="234"/>
      <c r="AC300" s="234"/>
      <c r="AD300" s="234"/>
      <c r="AE300" s="234"/>
      <c r="AF300" s="234"/>
      <c r="AG300" s="234"/>
      <c r="AH300" s="234"/>
      <c r="AI300" s="234"/>
      <c r="AJ300" s="260">
        <f t="shared" si="108"/>
        <v>0</v>
      </c>
      <c r="AK300" s="251"/>
      <c r="AL300" s="261"/>
      <c r="AM300" s="251"/>
      <c r="AN300" s="221"/>
      <c r="AO300" s="71"/>
      <c r="AP300" s="255"/>
      <c r="AQ300" s="256"/>
      <c r="AR300" s="256"/>
      <c r="AS300" s="256"/>
      <c r="AT300" s="256"/>
      <c r="AU300" s="256"/>
      <c r="AV300" s="256"/>
      <c r="AW300" s="256"/>
      <c r="AX300" s="256"/>
      <c r="AY300" s="256"/>
      <c r="AZ300" s="256"/>
      <c r="BA300" s="237">
        <f t="shared" si="109"/>
        <v>0</v>
      </c>
      <c r="BC300" s="62"/>
      <c r="BE300" s="221"/>
      <c r="BG300" s="222"/>
      <c r="BH300" s="225"/>
      <c r="BI300" s="224"/>
      <c r="BJ300" s="225"/>
      <c r="BK300" s="224"/>
      <c r="BL300" s="225"/>
      <c r="BM300" s="225"/>
      <c r="BN300" s="225"/>
      <c r="BO300" s="225"/>
      <c r="BP300" s="225"/>
      <c r="BQ300" s="225"/>
      <c r="BR300" s="218">
        <f t="shared" si="110"/>
        <v>0</v>
      </c>
      <c r="BT300" s="62"/>
    </row>
    <row r="301" spans="2:72" ht="15" customHeight="1" outlineLevel="1" x14ac:dyDescent="0.25">
      <c r="B301" s="20"/>
      <c r="C301" s="20"/>
      <c r="D301" s="20"/>
      <c r="E301"/>
      <c r="G301" s="62"/>
      <c r="H301" s="72"/>
      <c r="I301" s="51">
        <f>+I298+1</f>
        <v>209</v>
      </c>
      <c r="J301" s="351" t="s">
        <v>485</v>
      </c>
      <c r="K301" s="352"/>
      <c r="L301" s="352"/>
      <c r="M301" s="352"/>
      <c r="N301" s="352"/>
      <c r="O301" s="353"/>
      <c r="P301" s="276" t="s">
        <v>283</v>
      </c>
      <c r="Q301" s="32"/>
      <c r="R301" s="44" t="s">
        <v>129</v>
      </c>
      <c r="S301" s="33"/>
      <c r="T301" s="72"/>
      <c r="U301" s="62"/>
      <c r="V301" s="86"/>
      <c r="W301" s="221"/>
      <c r="Y301" s="234"/>
      <c r="Z301" s="234"/>
      <c r="AA301" s="234"/>
      <c r="AB301" s="234"/>
      <c r="AC301" s="234"/>
      <c r="AD301" s="234"/>
      <c r="AE301" s="234"/>
      <c r="AF301" s="234"/>
      <c r="AG301" s="234"/>
      <c r="AH301" s="234"/>
      <c r="AI301" s="234"/>
      <c r="AJ301" s="260">
        <f t="shared" si="108"/>
        <v>0</v>
      </c>
      <c r="AK301" s="251"/>
      <c r="AL301" s="261"/>
      <c r="AM301" s="251"/>
      <c r="AN301" s="221"/>
      <c r="AO301" s="71"/>
      <c r="AP301" s="255"/>
      <c r="AQ301" s="256"/>
      <c r="AR301" s="256"/>
      <c r="AS301" s="256"/>
      <c r="AT301" s="256"/>
      <c r="AU301" s="256"/>
      <c r="AV301" s="256"/>
      <c r="AW301" s="256"/>
      <c r="AX301" s="256"/>
      <c r="AY301" s="256"/>
      <c r="AZ301" s="256"/>
      <c r="BA301" s="237">
        <f t="shared" si="109"/>
        <v>0</v>
      </c>
      <c r="BC301" s="62"/>
      <c r="BE301" s="221"/>
      <c r="BG301" s="222"/>
      <c r="BH301" s="225"/>
      <c r="BI301" s="224"/>
      <c r="BJ301" s="225"/>
      <c r="BK301" s="224"/>
      <c r="BL301" s="225"/>
      <c r="BM301" s="225"/>
      <c r="BN301" s="225"/>
      <c r="BO301" s="225"/>
      <c r="BP301" s="225"/>
      <c r="BQ301" s="225"/>
      <c r="BR301" s="218">
        <f t="shared" si="110"/>
        <v>0</v>
      </c>
      <c r="BT301" s="62"/>
    </row>
    <row r="302" spans="2:72" ht="15" customHeight="1" outlineLevel="1" x14ac:dyDescent="0.25">
      <c r="B302" s="20"/>
      <c r="C302" s="20"/>
      <c r="D302" s="20"/>
      <c r="E302"/>
      <c r="G302" s="62"/>
      <c r="H302" s="72"/>
      <c r="I302" s="51">
        <f t="shared" si="111"/>
        <v>210</v>
      </c>
      <c r="J302" s="351" t="s">
        <v>486</v>
      </c>
      <c r="K302" s="352"/>
      <c r="L302" s="352"/>
      <c r="M302" s="352"/>
      <c r="N302" s="352"/>
      <c r="O302" s="353"/>
      <c r="P302" s="276" t="s">
        <v>128</v>
      </c>
      <c r="Q302" s="32"/>
      <c r="R302" s="44" t="s">
        <v>129</v>
      </c>
      <c r="S302" s="33"/>
      <c r="T302" s="72"/>
      <c r="U302" s="62"/>
      <c r="V302" s="86"/>
      <c r="W302" s="221"/>
      <c r="Y302" s="234"/>
      <c r="Z302" s="234"/>
      <c r="AA302" s="234"/>
      <c r="AB302" s="234"/>
      <c r="AC302" s="234"/>
      <c r="AD302" s="234"/>
      <c r="AE302" s="234"/>
      <c r="AF302" s="234"/>
      <c r="AG302" s="234"/>
      <c r="AH302" s="234"/>
      <c r="AI302" s="234"/>
      <c r="AJ302" s="260">
        <f t="shared" si="108"/>
        <v>0</v>
      </c>
      <c r="AK302" s="251"/>
      <c r="AL302" s="261"/>
      <c r="AM302" s="251"/>
      <c r="AN302" s="221"/>
      <c r="AO302" s="71"/>
      <c r="AP302" s="255"/>
      <c r="AQ302" s="256"/>
      <c r="AR302" s="256"/>
      <c r="AS302" s="256"/>
      <c r="AT302" s="256"/>
      <c r="AU302" s="256"/>
      <c r="AV302" s="256"/>
      <c r="AW302" s="256"/>
      <c r="AX302" s="256"/>
      <c r="AY302" s="256"/>
      <c r="AZ302" s="256"/>
      <c r="BA302" s="237">
        <f t="shared" si="109"/>
        <v>0</v>
      </c>
      <c r="BC302" s="62"/>
      <c r="BE302" s="221"/>
      <c r="BG302" s="222"/>
      <c r="BH302" s="225"/>
      <c r="BI302" s="224"/>
      <c r="BJ302" s="225"/>
      <c r="BK302" s="224"/>
      <c r="BL302" s="225"/>
      <c r="BM302" s="225"/>
      <c r="BN302" s="225"/>
      <c r="BO302" s="225"/>
      <c r="BP302" s="225"/>
      <c r="BQ302" s="225"/>
      <c r="BR302" s="218">
        <f t="shared" si="110"/>
        <v>0</v>
      </c>
      <c r="BT302" s="62"/>
    </row>
    <row r="303" spans="2:72" ht="15" customHeight="1" outlineLevel="1" x14ac:dyDescent="0.25">
      <c r="B303" s="20"/>
      <c r="C303" s="20">
        <f>IF(ISERROR(I303+1)=TRUE,I303,IF(I303="","",MAX(C$15:C297)+1))</f>
        <v>170</v>
      </c>
      <c r="D303" s="20">
        <f t="shared" ref="D303:D365" si="113">IF(I303="","",IF(ISERROR(I303+1)=TRUE,"",1))</f>
        <v>1</v>
      </c>
      <c r="E303"/>
      <c r="G303" s="62"/>
      <c r="H303" s="72"/>
      <c r="I303" s="51">
        <f t="shared" si="111"/>
        <v>211</v>
      </c>
      <c r="J303" s="351" t="s">
        <v>487</v>
      </c>
      <c r="K303" s="352"/>
      <c r="L303" s="352"/>
      <c r="M303" s="352"/>
      <c r="N303" s="352"/>
      <c r="O303" s="353"/>
      <c r="P303" s="276" t="s">
        <v>285</v>
      </c>
      <c r="Q303" s="32"/>
      <c r="R303" s="44" t="s">
        <v>129</v>
      </c>
      <c r="S303" s="33"/>
      <c r="T303" s="72"/>
      <c r="U303" s="62"/>
      <c r="V303" s="86"/>
      <c r="W303" s="221"/>
      <c r="Y303" s="234"/>
      <c r="Z303" s="234"/>
      <c r="AA303" s="234"/>
      <c r="AB303" s="234"/>
      <c r="AC303" s="234"/>
      <c r="AD303" s="234"/>
      <c r="AE303" s="234"/>
      <c r="AF303" s="234"/>
      <c r="AG303" s="234"/>
      <c r="AH303" s="234"/>
      <c r="AI303" s="234"/>
      <c r="AJ303" s="260">
        <f t="shared" si="108"/>
        <v>0</v>
      </c>
      <c r="AK303" s="251"/>
      <c r="AL303" s="261"/>
      <c r="AM303" s="251"/>
      <c r="AN303" s="221"/>
      <c r="AO303" s="71"/>
      <c r="AP303" s="255"/>
      <c r="AQ303" s="256"/>
      <c r="AR303" s="256"/>
      <c r="AS303" s="256"/>
      <c r="AT303" s="256"/>
      <c r="AU303" s="256"/>
      <c r="AV303" s="256"/>
      <c r="AW303" s="256"/>
      <c r="AX303" s="256"/>
      <c r="AY303" s="256"/>
      <c r="AZ303" s="256"/>
      <c r="BA303" s="237">
        <f t="shared" si="109"/>
        <v>0</v>
      </c>
      <c r="BC303" s="62"/>
      <c r="BE303" s="221"/>
      <c r="BG303" s="222"/>
      <c r="BH303" s="225"/>
      <c r="BI303" s="224"/>
      <c r="BJ303" s="225"/>
      <c r="BK303" s="224"/>
      <c r="BL303" s="225"/>
      <c r="BM303" s="225"/>
      <c r="BN303" s="225"/>
      <c r="BO303" s="225"/>
      <c r="BP303" s="225"/>
      <c r="BQ303" s="225"/>
      <c r="BR303" s="218">
        <f t="shared" si="110"/>
        <v>0</v>
      </c>
      <c r="BT303" s="62"/>
    </row>
    <row r="304" spans="2:72" ht="15" customHeight="1" outlineLevel="1" x14ac:dyDescent="0.25">
      <c r="B304" s="20"/>
      <c r="C304" s="20">
        <f>IF(ISERROR(I304+1)=TRUE,I304,IF(I304="","",MAX(C$15:C303)+1))</f>
        <v>171</v>
      </c>
      <c r="D304" s="20">
        <f t="shared" si="113"/>
        <v>1</v>
      </c>
      <c r="E304"/>
      <c r="G304" s="62"/>
      <c r="H304" s="72"/>
      <c r="I304" s="51">
        <f t="shared" si="111"/>
        <v>212</v>
      </c>
      <c r="J304" s="351" t="s">
        <v>488</v>
      </c>
      <c r="K304" s="352"/>
      <c r="L304" s="352"/>
      <c r="M304" s="352"/>
      <c r="N304" s="352"/>
      <c r="O304" s="353"/>
      <c r="P304" s="276" t="s">
        <v>285</v>
      </c>
      <c r="Q304" s="32"/>
      <c r="R304" s="44" t="s">
        <v>129</v>
      </c>
      <c r="S304" s="33"/>
      <c r="T304" s="72"/>
      <c r="U304" s="62"/>
      <c r="V304" s="86"/>
      <c r="W304" s="221"/>
      <c r="Y304" s="234"/>
      <c r="Z304" s="234"/>
      <c r="AA304" s="234"/>
      <c r="AB304" s="234"/>
      <c r="AC304" s="234"/>
      <c r="AD304" s="234"/>
      <c r="AE304" s="234"/>
      <c r="AF304" s="234"/>
      <c r="AG304" s="234"/>
      <c r="AH304" s="234"/>
      <c r="AI304" s="234"/>
      <c r="AJ304" s="260">
        <f t="shared" si="108"/>
        <v>0</v>
      </c>
      <c r="AK304" s="251"/>
      <c r="AL304" s="261"/>
      <c r="AM304" s="251"/>
      <c r="AN304" s="221"/>
      <c r="AO304" s="71"/>
      <c r="AP304" s="255"/>
      <c r="AQ304" s="256"/>
      <c r="AR304" s="256"/>
      <c r="AS304" s="256"/>
      <c r="AT304" s="324"/>
      <c r="AU304" s="256"/>
      <c r="AV304" s="256"/>
      <c r="AW304" s="256"/>
      <c r="AX304" s="256"/>
      <c r="AY304" s="256"/>
      <c r="AZ304" s="256"/>
      <c r="BA304" s="237">
        <f t="shared" si="109"/>
        <v>0</v>
      </c>
      <c r="BC304" s="62"/>
      <c r="BE304" s="221"/>
      <c r="BG304" s="222"/>
      <c r="BH304" s="225"/>
      <c r="BI304" s="224"/>
      <c r="BJ304" s="225"/>
      <c r="BK304" s="224"/>
      <c r="BL304" s="225"/>
      <c r="BM304" s="225"/>
      <c r="BN304" s="225"/>
      <c r="BO304" s="223"/>
      <c r="BP304" s="223"/>
      <c r="BQ304" s="223"/>
      <c r="BR304" s="218">
        <f t="shared" si="110"/>
        <v>0</v>
      </c>
      <c r="BT304" s="62"/>
    </row>
    <row r="305" spans="2:72" ht="30" outlineLevel="1" x14ac:dyDescent="0.25">
      <c r="B305" s="20"/>
      <c r="C305" s="20">
        <f>IF(ISERROR(I305+1)=TRUE,I305,IF(I305="","",MAX(C$15:C304)+1))</f>
        <v>172</v>
      </c>
      <c r="D305" s="20">
        <f t="shared" si="113"/>
        <v>1</v>
      </c>
      <c r="E305"/>
      <c r="G305" s="62"/>
      <c r="H305" s="72"/>
      <c r="I305" s="318">
        <f t="shared" si="111"/>
        <v>213</v>
      </c>
      <c r="J305" s="354" t="s">
        <v>489</v>
      </c>
      <c r="K305" s="355"/>
      <c r="L305" s="355"/>
      <c r="M305" s="355"/>
      <c r="N305" s="355"/>
      <c r="O305" s="356"/>
      <c r="P305" s="43" t="s">
        <v>284</v>
      </c>
      <c r="Q305" s="32"/>
      <c r="R305" s="44" t="s">
        <v>129</v>
      </c>
      <c r="S305" s="33"/>
      <c r="T305" s="72"/>
      <c r="U305" s="62"/>
      <c r="V305" s="86"/>
      <c r="W305" s="221"/>
      <c r="Y305" s="234"/>
      <c r="Z305" s="234"/>
      <c r="AA305" s="234"/>
      <c r="AB305" s="234"/>
      <c r="AC305" s="234"/>
      <c r="AD305" s="234"/>
      <c r="AE305" s="234"/>
      <c r="AF305" s="234"/>
      <c r="AG305" s="234"/>
      <c r="AH305" s="234"/>
      <c r="AI305" s="234"/>
      <c r="AJ305" s="260">
        <f t="shared" si="108"/>
        <v>0</v>
      </c>
      <c r="AK305" s="251"/>
      <c r="AL305" s="261"/>
      <c r="AM305" s="251"/>
      <c r="AN305" s="221"/>
      <c r="AO305" s="71"/>
      <c r="AP305" s="255"/>
      <c r="AQ305" s="256"/>
      <c r="AR305" s="256"/>
      <c r="AS305" s="256"/>
      <c r="AT305" s="256"/>
      <c r="AU305" s="256"/>
      <c r="AV305" s="256"/>
      <c r="AW305" s="256"/>
      <c r="AX305" s="256"/>
      <c r="AY305" s="256"/>
      <c r="AZ305" s="256"/>
      <c r="BA305" s="237">
        <f t="shared" si="109"/>
        <v>0</v>
      </c>
      <c r="BC305" s="62"/>
      <c r="BE305" s="221"/>
      <c r="BG305" s="222"/>
      <c r="BH305" s="225"/>
      <c r="BI305" s="224"/>
      <c r="BJ305" s="225"/>
      <c r="BK305" s="224"/>
      <c r="BL305" s="225"/>
      <c r="BM305" s="225"/>
      <c r="BN305" s="225"/>
      <c r="BO305" s="225"/>
      <c r="BP305" s="225"/>
      <c r="BQ305" s="225"/>
      <c r="BR305" s="218">
        <f t="shared" si="110"/>
        <v>0</v>
      </c>
      <c r="BT305" s="62"/>
    </row>
    <row r="306" spans="2:72" ht="15" customHeight="1" outlineLevel="1" x14ac:dyDescent="0.25">
      <c r="B306" s="20"/>
      <c r="C306" s="20">
        <f>IF(ISERROR(I306+1)=TRUE,I306,IF(I306="","",MAX(C$15:C305)+1))</f>
        <v>173</v>
      </c>
      <c r="D306" s="20">
        <f t="shared" si="113"/>
        <v>1</v>
      </c>
      <c r="E306"/>
      <c r="G306" s="62"/>
      <c r="H306" s="72"/>
      <c r="I306" s="51">
        <f t="shared" si="111"/>
        <v>214</v>
      </c>
      <c r="J306" s="274" t="s">
        <v>490</v>
      </c>
      <c r="K306" s="278"/>
      <c r="L306" s="278"/>
      <c r="M306" s="278"/>
      <c r="N306" s="278"/>
      <c r="O306" s="278"/>
      <c r="P306" s="43" t="s">
        <v>117</v>
      </c>
      <c r="Q306" s="32"/>
      <c r="R306" s="44" t="s">
        <v>129</v>
      </c>
      <c r="S306" s="33"/>
      <c r="T306" s="72"/>
      <c r="U306" s="62"/>
      <c r="V306" s="86"/>
      <c r="W306" s="221"/>
      <c r="Y306" s="234"/>
      <c r="Z306" s="234"/>
      <c r="AA306" s="234"/>
      <c r="AB306" s="234"/>
      <c r="AC306" s="234"/>
      <c r="AD306" s="234"/>
      <c r="AE306" s="234"/>
      <c r="AF306" s="234"/>
      <c r="AG306" s="234"/>
      <c r="AH306" s="234"/>
      <c r="AI306" s="234"/>
      <c r="AJ306" s="260">
        <f t="shared" si="108"/>
        <v>0</v>
      </c>
      <c r="AK306" s="251"/>
      <c r="AL306" s="261"/>
      <c r="AM306" s="251"/>
      <c r="AN306" s="221"/>
      <c r="AO306" s="71"/>
      <c r="AP306" s="255"/>
      <c r="AQ306" s="256"/>
      <c r="AR306" s="256"/>
      <c r="AS306" s="256"/>
      <c r="AT306" s="256"/>
      <c r="AU306" s="256"/>
      <c r="AV306" s="256"/>
      <c r="AW306" s="256"/>
      <c r="AX306" s="256"/>
      <c r="AY306" s="256"/>
      <c r="AZ306" s="256"/>
      <c r="BA306" s="237">
        <f t="shared" si="109"/>
        <v>0</v>
      </c>
      <c r="BC306" s="62"/>
      <c r="BE306" s="221"/>
      <c r="BG306" s="222"/>
      <c r="BH306" s="225"/>
      <c r="BI306" s="224"/>
      <c r="BJ306" s="225"/>
      <c r="BK306" s="224"/>
      <c r="BL306" s="225"/>
      <c r="BM306" s="225"/>
      <c r="BN306" s="225"/>
      <c r="BO306" s="225"/>
      <c r="BP306" s="225"/>
      <c r="BQ306" s="225"/>
      <c r="BR306" s="218">
        <f t="shared" si="110"/>
        <v>0</v>
      </c>
      <c r="BT306" s="62"/>
    </row>
    <row r="307" spans="2:72" ht="15" customHeight="1" outlineLevel="1" x14ac:dyDescent="0.25">
      <c r="B307" s="20"/>
      <c r="C307" s="20">
        <f>IF(ISERROR(I307+1)=TRUE,I307,IF(I307="","",MAX(C$15:C306)+1))</f>
        <v>174</v>
      </c>
      <c r="D307" s="20">
        <f t="shared" si="113"/>
        <v>1</v>
      </c>
      <c r="E307"/>
      <c r="G307" s="62"/>
      <c r="H307" s="72"/>
      <c r="I307" s="51">
        <f t="shared" si="111"/>
        <v>215</v>
      </c>
      <c r="J307" s="274" t="s">
        <v>491</v>
      </c>
      <c r="K307" s="278"/>
      <c r="L307" s="278"/>
      <c r="M307" s="278"/>
      <c r="N307" s="278"/>
      <c r="O307" s="278"/>
      <c r="P307" s="43" t="s">
        <v>117</v>
      </c>
      <c r="Q307" s="32"/>
      <c r="R307" s="44" t="s">
        <v>129</v>
      </c>
      <c r="S307" s="33"/>
      <c r="T307" s="72"/>
      <c r="U307" s="62"/>
      <c r="V307" s="86"/>
      <c r="W307" s="221"/>
      <c r="Y307" s="234"/>
      <c r="Z307" s="234"/>
      <c r="AA307" s="234"/>
      <c r="AB307" s="234"/>
      <c r="AC307" s="234"/>
      <c r="AD307" s="234"/>
      <c r="AE307" s="234"/>
      <c r="AF307" s="234"/>
      <c r="AG307" s="234"/>
      <c r="AH307" s="234"/>
      <c r="AI307" s="234"/>
      <c r="AJ307" s="260">
        <f t="shared" si="108"/>
        <v>0</v>
      </c>
      <c r="AK307" s="251"/>
      <c r="AL307" s="261"/>
      <c r="AM307" s="251"/>
      <c r="AN307" s="221"/>
      <c r="AO307" s="71"/>
      <c r="AP307" s="255"/>
      <c r="AQ307" s="256"/>
      <c r="AR307" s="256"/>
      <c r="AS307" s="256"/>
      <c r="AT307" s="256"/>
      <c r="AU307" s="256"/>
      <c r="AV307" s="256"/>
      <c r="AW307" s="256"/>
      <c r="AX307" s="256"/>
      <c r="AY307" s="256"/>
      <c r="AZ307" s="256"/>
      <c r="BA307" s="237">
        <f t="shared" si="109"/>
        <v>0</v>
      </c>
      <c r="BC307" s="62"/>
      <c r="BE307" s="221"/>
      <c r="BG307" s="222"/>
      <c r="BH307" s="225"/>
      <c r="BI307" s="224"/>
      <c r="BJ307" s="225"/>
      <c r="BK307" s="224"/>
      <c r="BL307" s="225"/>
      <c r="BM307" s="225"/>
      <c r="BN307" s="225"/>
      <c r="BO307" s="225"/>
      <c r="BP307" s="225"/>
      <c r="BQ307" s="225"/>
      <c r="BR307" s="218">
        <f t="shared" si="110"/>
        <v>0</v>
      </c>
      <c r="BT307" s="62"/>
    </row>
    <row r="308" spans="2:72" ht="15" customHeight="1" outlineLevel="1" x14ac:dyDescent="0.25">
      <c r="B308" s="20"/>
      <c r="C308" s="20">
        <f>IF(ISERROR(I308+1)=TRUE,I308,IF(I308="","",MAX(C$15:C307)+1))</f>
        <v>175</v>
      </c>
      <c r="D308" s="20">
        <f t="shared" si="113"/>
        <v>1</v>
      </c>
      <c r="E308"/>
      <c r="G308" s="62"/>
      <c r="H308" s="72"/>
      <c r="I308" s="51">
        <f t="shared" si="111"/>
        <v>216</v>
      </c>
      <c r="J308" s="351" t="s">
        <v>492</v>
      </c>
      <c r="K308" s="352"/>
      <c r="L308" s="352"/>
      <c r="M308" s="352"/>
      <c r="N308" s="352"/>
      <c r="O308" s="353"/>
      <c r="P308" s="43" t="s">
        <v>117</v>
      </c>
      <c r="Q308" s="32"/>
      <c r="R308" s="44" t="s">
        <v>129</v>
      </c>
      <c r="S308" s="33"/>
      <c r="T308" s="72"/>
      <c r="U308" s="62"/>
      <c r="V308" s="86"/>
      <c r="W308" s="221"/>
      <c r="Y308" s="234"/>
      <c r="Z308" s="234"/>
      <c r="AA308" s="234"/>
      <c r="AB308" s="234"/>
      <c r="AC308" s="234"/>
      <c r="AD308" s="234"/>
      <c r="AE308" s="234"/>
      <c r="AF308" s="234"/>
      <c r="AG308" s="234"/>
      <c r="AH308" s="234"/>
      <c r="AI308" s="234"/>
      <c r="AJ308" s="260">
        <f t="shared" si="108"/>
        <v>0</v>
      </c>
      <c r="AK308" s="251"/>
      <c r="AL308" s="261"/>
      <c r="AM308" s="251"/>
      <c r="AN308" s="221"/>
      <c r="AO308" s="71"/>
      <c r="AP308" s="255"/>
      <c r="AQ308" s="256"/>
      <c r="AR308" s="256"/>
      <c r="AS308" s="256"/>
      <c r="AT308" s="256"/>
      <c r="AU308" s="256"/>
      <c r="AV308" s="256"/>
      <c r="AW308" s="256"/>
      <c r="AX308" s="256"/>
      <c r="AY308" s="256"/>
      <c r="AZ308" s="256"/>
      <c r="BA308" s="237">
        <f t="shared" si="109"/>
        <v>0</v>
      </c>
      <c r="BC308" s="62"/>
      <c r="BE308" s="221"/>
      <c r="BG308" s="222"/>
      <c r="BH308" s="225"/>
      <c r="BI308" s="224"/>
      <c r="BJ308" s="225"/>
      <c r="BK308" s="224"/>
      <c r="BL308" s="225"/>
      <c r="BM308" s="225"/>
      <c r="BN308" s="225"/>
      <c r="BO308" s="225"/>
      <c r="BP308" s="225"/>
      <c r="BQ308" s="225"/>
      <c r="BR308" s="218">
        <f t="shared" si="110"/>
        <v>0</v>
      </c>
      <c r="BT308" s="62"/>
    </row>
    <row r="309" spans="2:72" outlineLevel="1" x14ac:dyDescent="0.25">
      <c r="B309" s="20"/>
      <c r="C309" s="20">
        <f>IF(ISERROR(I309+1)=TRUE,I309,IF(I309="","",MAX(C$15:C308)+1))</f>
        <v>176</v>
      </c>
      <c r="D309" s="20">
        <f t="shared" si="113"/>
        <v>1</v>
      </c>
      <c r="E309"/>
      <c r="G309" s="62"/>
      <c r="H309" s="72"/>
      <c r="I309" s="51">
        <f t="shared" si="111"/>
        <v>217</v>
      </c>
      <c r="J309" s="274" t="s">
        <v>493</v>
      </c>
      <c r="K309" s="278"/>
      <c r="L309" s="278"/>
      <c r="M309" s="278"/>
      <c r="N309" s="278"/>
      <c r="O309" s="278"/>
      <c r="P309" s="43" t="s">
        <v>117</v>
      </c>
      <c r="Q309" s="32"/>
      <c r="R309" s="44" t="s">
        <v>129</v>
      </c>
      <c r="S309" s="33"/>
      <c r="T309" s="72"/>
      <c r="U309" s="62"/>
      <c r="V309" s="86"/>
      <c r="W309" s="221"/>
      <c r="Y309" s="234"/>
      <c r="Z309" s="234"/>
      <c r="AA309" s="234"/>
      <c r="AB309" s="234"/>
      <c r="AC309" s="234"/>
      <c r="AD309" s="234"/>
      <c r="AE309" s="234"/>
      <c r="AF309" s="234"/>
      <c r="AG309" s="234"/>
      <c r="AH309" s="234"/>
      <c r="AI309" s="234"/>
      <c r="AJ309" s="260">
        <f t="shared" si="108"/>
        <v>0</v>
      </c>
      <c r="AK309" s="251"/>
      <c r="AL309" s="261"/>
      <c r="AM309" s="251"/>
      <c r="AN309" s="221"/>
      <c r="AO309" s="71"/>
      <c r="AP309" s="255"/>
      <c r="AQ309" s="256"/>
      <c r="AR309" s="256"/>
      <c r="AS309" s="256"/>
      <c r="AT309" s="256"/>
      <c r="AU309" s="256"/>
      <c r="AV309" s="256"/>
      <c r="AW309" s="256"/>
      <c r="AX309" s="256"/>
      <c r="AY309" s="256"/>
      <c r="AZ309" s="256"/>
      <c r="BA309" s="237">
        <f t="shared" si="109"/>
        <v>0</v>
      </c>
      <c r="BC309" s="62"/>
      <c r="BE309" s="221"/>
      <c r="BG309" s="222"/>
      <c r="BH309" s="225"/>
      <c r="BI309" s="224"/>
      <c r="BJ309" s="225"/>
      <c r="BK309" s="224"/>
      <c r="BL309" s="225"/>
      <c r="BM309" s="225"/>
      <c r="BN309" s="225"/>
      <c r="BO309" s="225"/>
      <c r="BP309" s="225"/>
      <c r="BQ309" s="225"/>
      <c r="BR309" s="218">
        <f t="shared" si="110"/>
        <v>0</v>
      </c>
      <c r="BT309" s="62"/>
    </row>
    <row r="310" spans="2:72" ht="15" customHeight="1" outlineLevel="1" x14ac:dyDescent="0.25">
      <c r="B310" s="20"/>
      <c r="C310" s="20">
        <f>IF(ISERROR(I310+1)=TRUE,I310,IF(I310="","",MAX(C$15:C309)+1))</f>
        <v>177</v>
      </c>
      <c r="D310" s="20">
        <f t="shared" si="113"/>
        <v>1</v>
      </c>
      <c r="E310"/>
      <c r="G310" s="62"/>
      <c r="H310" s="72"/>
      <c r="I310" s="51">
        <f t="shared" si="111"/>
        <v>218</v>
      </c>
      <c r="J310" s="351" t="s">
        <v>494</v>
      </c>
      <c r="K310" s="352"/>
      <c r="L310" s="352"/>
      <c r="M310" s="352"/>
      <c r="N310" s="352"/>
      <c r="O310" s="353"/>
      <c r="P310" s="43" t="s">
        <v>100</v>
      </c>
      <c r="Q310" s="32"/>
      <c r="R310" s="44" t="s">
        <v>129</v>
      </c>
      <c r="S310" s="33"/>
      <c r="T310" s="72"/>
      <c r="U310" s="62"/>
      <c r="V310" s="86"/>
      <c r="W310" s="221"/>
      <c r="Y310" s="234"/>
      <c r="Z310" s="234"/>
      <c r="AA310" s="234"/>
      <c r="AB310" s="234"/>
      <c r="AC310" s="234"/>
      <c r="AD310" s="234"/>
      <c r="AE310" s="234"/>
      <c r="AF310" s="234"/>
      <c r="AG310" s="234"/>
      <c r="AH310" s="234"/>
      <c r="AI310" s="234"/>
      <c r="AJ310" s="260">
        <f t="shared" si="108"/>
        <v>0</v>
      </c>
      <c r="AK310" s="251"/>
      <c r="AL310" s="261"/>
      <c r="AM310" s="251"/>
      <c r="AN310" s="221"/>
      <c r="AO310" s="71"/>
      <c r="AP310" s="255"/>
      <c r="AQ310" s="256"/>
      <c r="AR310" s="256"/>
      <c r="AS310" s="256"/>
      <c r="AT310" s="256"/>
      <c r="AU310" s="256"/>
      <c r="AV310" s="256"/>
      <c r="AW310" s="256"/>
      <c r="AX310" s="256"/>
      <c r="AY310" s="256"/>
      <c r="AZ310" s="256"/>
      <c r="BA310" s="237">
        <f t="shared" si="109"/>
        <v>0</v>
      </c>
      <c r="BC310" s="62"/>
      <c r="BE310" s="221"/>
      <c r="BG310" s="222"/>
      <c r="BH310" s="225"/>
      <c r="BI310" s="224"/>
      <c r="BJ310" s="225"/>
      <c r="BK310" s="224"/>
      <c r="BL310" s="225"/>
      <c r="BM310" s="225"/>
      <c r="BN310" s="225"/>
      <c r="BO310" s="225"/>
      <c r="BP310" s="225"/>
      <c r="BQ310" s="225"/>
      <c r="BR310" s="218">
        <f t="shared" si="110"/>
        <v>0</v>
      </c>
      <c r="BT310" s="62"/>
    </row>
    <row r="311" spans="2:72" ht="15" customHeight="1" outlineLevel="1" x14ac:dyDescent="0.25">
      <c r="B311" s="20"/>
      <c r="C311" s="20"/>
      <c r="D311" s="20"/>
      <c r="E311"/>
      <c r="G311" s="62"/>
      <c r="H311" s="72"/>
      <c r="I311" s="51">
        <f t="shared" si="111"/>
        <v>219</v>
      </c>
      <c r="J311" s="274" t="s">
        <v>495</v>
      </c>
      <c r="K311" s="279"/>
      <c r="L311" s="279"/>
      <c r="M311" s="279"/>
      <c r="N311" s="279"/>
      <c r="O311" s="280"/>
      <c r="P311" s="43" t="s">
        <v>100</v>
      </c>
      <c r="Q311" s="32"/>
      <c r="R311" s="44" t="s">
        <v>129</v>
      </c>
      <c r="S311" s="33"/>
      <c r="T311" s="72"/>
      <c r="U311" s="62"/>
      <c r="V311" s="86"/>
      <c r="W311" s="221"/>
      <c r="Y311" s="234"/>
      <c r="Z311" s="234"/>
      <c r="AA311" s="234"/>
      <c r="AB311" s="234"/>
      <c r="AC311" s="234"/>
      <c r="AD311" s="234"/>
      <c r="AE311" s="234"/>
      <c r="AF311" s="234"/>
      <c r="AG311" s="234"/>
      <c r="AH311" s="234"/>
      <c r="AI311" s="234"/>
      <c r="AJ311" s="260">
        <f t="shared" si="108"/>
        <v>0</v>
      </c>
      <c r="AK311" s="251"/>
      <c r="AL311" s="261"/>
      <c r="AM311" s="251"/>
      <c r="AN311" s="221"/>
      <c r="AO311" s="71"/>
      <c r="AP311" s="255"/>
      <c r="AQ311" s="256"/>
      <c r="AR311" s="256"/>
      <c r="AS311" s="256"/>
      <c r="AT311" s="256"/>
      <c r="AU311" s="256"/>
      <c r="AV311" s="256"/>
      <c r="AW311" s="256"/>
      <c r="AX311" s="256"/>
      <c r="AY311" s="256"/>
      <c r="AZ311" s="256"/>
      <c r="BA311" s="237">
        <f t="shared" si="109"/>
        <v>0</v>
      </c>
      <c r="BC311" s="62"/>
      <c r="BE311" s="221"/>
      <c r="BG311" s="222"/>
      <c r="BH311" s="225"/>
      <c r="BI311" s="224"/>
      <c r="BJ311" s="225"/>
      <c r="BK311" s="224"/>
      <c r="BL311" s="225"/>
      <c r="BM311" s="225"/>
      <c r="BN311" s="225"/>
      <c r="BO311" s="225"/>
      <c r="BP311" s="225"/>
      <c r="BQ311" s="225"/>
      <c r="BR311" s="218">
        <f t="shared" si="110"/>
        <v>0</v>
      </c>
      <c r="BT311" s="62"/>
    </row>
    <row r="312" spans="2:72" ht="15" customHeight="1" outlineLevel="1" x14ac:dyDescent="0.25">
      <c r="B312" s="20"/>
      <c r="C312" s="20">
        <f>IF(ISERROR(I312+1)=TRUE,I312,IF(I312="","",MAX(C$15:C310)+1))</f>
        <v>178</v>
      </c>
      <c r="D312" s="20">
        <f t="shared" si="113"/>
        <v>1</v>
      </c>
      <c r="E312"/>
      <c r="G312" s="62"/>
      <c r="H312" s="72"/>
      <c r="I312" s="51">
        <f t="shared" si="111"/>
        <v>220</v>
      </c>
      <c r="J312" s="351" t="s">
        <v>496</v>
      </c>
      <c r="K312" s="352"/>
      <c r="L312" s="352"/>
      <c r="M312" s="352"/>
      <c r="N312" s="352"/>
      <c r="O312" s="353"/>
      <c r="P312" s="43" t="s">
        <v>117</v>
      </c>
      <c r="Q312" s="32"/>
      <c r="R312" s="44" t="s">
        <v>129</v>
      </c>
      <c r="S312" s="33"/>
      <c r="T312" s="72"/>
      <c r="U312" s="62"/>
      <c r="V312" s="86"/>
      <c r="W312" s="221"/>
      <c r="Y312" s="234"/>
      <c r="Z312" s="234"/>
      <c r="AA312" s="234"/>
      <c r="AB312" s="234"/>
      <c r="AC312" s="234"/>
      <c r="AD312" s="234"/>
      <c r="AE312" s="234"/>
      <c r="AF312" s="234"/>
      <c r="AG312" s="234"/>
      <c r="AH312" s="234"/>
      <c r="AI312" s="234"/>
      <c r="AJ312" s="260">
        <f t="shared" si="108"/>
        <v>0</v>
      </c>
      <c r="AK312" s="251"/>
      <c r="AL312" s="261"/>
      <c r="AM312" s="251"/>
      <c r="AN312" s="221"/>
      <c r="AO312" s="71"/>
      <c r="AP312" s="255"/>
      <c r="AQ312" s="256"/>
      <c r="AR312" s="256"/>
      <c r="AS312" s="256"/>
      <c r="AT312" s="256"/>
      <c r="AU312" s="256"/>
      <c r="AV312" s="256"/>
      <c r="AW312" s="256"/>
      <c r="AX312" s="256"/>
      <c r="AY312" s="256"/>
      <c r="AZ312" s="256"/>
      <c r="BA312" s="237">
        <f t="shared" si="109"/>
        <v>0</v>
      </c>
      <c r="BC312" s="62"/>
      <c r="BE312" s="221"/>
      <c r="BG312" s="222"/>
      <c r="BH312" s="225"/>
      <c r="BI312" s="224"/>
      <c r="BJ312" s="225"/>
      <c r="BK312" s="224"/>
      <c r="BL312" s="225"/>
      <c r="BM312" s="225"/>
      <c r="BN312" s="225"/>
      <c r="BO312" s="225"/>
      <c r="BP312" s="225"/>
      <c r="BQ312" s="225"/>
      <c r="BR312" s="218">
        <f t="shared" si="110"/>
        <v>0</v>
      </c>
      <c r="BT312" s="62"/>
    </row>
    <row r="313" spans="2:72" ht="15" customHeight="1" outlineLevel="1" x14ac:dyDescent="0.25">
      <c r="B313" s="20"/>
      <c r="C313" s="20">
        <f>IF(ISERROR(I313+1)=TRUE,I313,IF(I313="","",MAX(C$15:C312)+1))</f>
        <v>179</v>
      </c>
      <c r="D313" s="20">
        <f t="shared" si="113"/>
        <v>1</v>
      </c>
      <c r="E313"/>
      <c r="G313" s="62"/>
      <c r="H313" s="72"/>
      <c r="I313" s="51">
        <f t="shared" si="111"/>
        <v>221</v>
      </c>
      <c r="J313" s="351" t="s">
        <v>497</v>
      </c>
      <c r="K313" s="352"/>
      <c r="L313" s="352"/>
      <c r="M313" s="352"/>
      <c r="N313" s="352"/>
      <c r="O313" s="353"/>
      <c r="P313" s="43" t="s">
        <v>117</v>
      </c>
      <c r="Q313" s="32"/>
      <c r="R313" s="44" t="s">
        <v>129</v>
      </c>
      <c r="S313" s="33"/>
      <c r="T313" s="72"/>
      <c r="U313" s="62"/>
      <c r="V313" s="86"/>
      <c r="W313" s="221"/>
      <c r="Y313" s="234"/>
      <c r="Z313" s="234"/>
      <c r="AA313" s="234"/>
      <c r="AB313" s="234"/>
      <c r="AC313" s="234"/>
      <c r="AD313" s="234"/>
      <c r="AE313" s="234"/>
      <c r="AF313" s="234"/>
      <c r="AG313" s="234"/>
      <c r="AH313" s="234"/>
      <c r="AI313" s="234"/>
      <c r="AJ313" s="260">
        <f t="shared" si="108"/>
        <v>0</v>
      </c>
      <c r="AK313" s="251"/>
      <c r="AL313" s="261"/>
      <c r="AM313" s="251"/>
      <c r="AN313" s="221"/>
      <c r="AO313" s="71"/>
      <c r="AP313" s="255"/>
      <c r="AQ313" s="256"/>
      <c r="AR313" s="256"/>
      <c r="AS313" s="256"/>
      <c r="AT313" s="256"/>
      <c r="AU313" s="256"/>
      <c r="AV313" s="256"/>
      <c r="AW313" s="256"/>
      <c r="AX313" s="256"/>
      <c r="AY313" s="256"/>
      <c r="AZ313" s="256"/>
      <c r="BA313" s="237">
        <f t="shared" si="109"/>
        <v>0</v>
      </c>
      <c r="BC313" s="62"/>
      <c r="BE313" s="221"/>
      <c r="BG313" s="222"/>
      <c r="BH313" s="225"/>
      <c r="BI313" s="224"/>
      <c r="BJ313" s="225"/>
      <c r="BK313" s="224"/>
      <c r="BL313" s="225"/>
      <c r="BM313" s="225"/>
      <c r="BN313" s="225"/>
      <c r="BO313" s="225"/>
      <c r="BP313" s="225"/>
      <c r="BQ313" s="225"/>
      <c r="BR313" s="218">
        <f t="shared" si="110"/>
        <v>0</v>
      </c>
      <c r="BT313" s="62"/>
    </row>
    <row r="314" spans="2:72" ht="15" customHeight="1" outlineLevel="1" x14ac:dyDescent="0.25">
      <c r="B314" s="20"/>
      <c r="C314" s="20"/>
      <c r="D314" s="20"/>
      <c r="E314"/>
      <c r="G314" s="62"/>
      <c r="H314" s="72"/>
      <c r="I314" s="51">
        <f t="shared" si="111"/>
        <v>222</v>
      </c>
      <c r="J314" s="351" t="s">
        <v>498</v>
      </c>
      <c r="K314" s="352"/>
      <c r="L314" s="352"/>
      <c r="M314" s="352"/>
      <c r="N314" s="352"/>
      <c r="O314" s="353"/>
      <c r="P314" s="43" t="s">
        <v>117</v>
      </c>
      <c r="Q314" s="32"/>
      <c r="R314" s="44" t="s">
        <v>129</v>
      </c>
      <c r="S314" s="33"/>
      <c r="T314" s="72"/>
      <c r="U314" s="62"/>
      <c r="V314" s="86"/>
      <c r="W314" s="221"/>
      <c r="Y314" s="234"/>
      <c r="Z314" s="234"/>
      <c r="AA314" s="234"/>
      <c r="AB314" s="234"/>
      <c r="AC314" s="234"/>
      <c r="AD314" s="234"/>
      <c r="AE314" s="234"/>
      <c r="AF314" s="234"/>
      <c r="AG314" s="234"/>
      <c r="AH314" s="234"/>
      <c r="AI314" s="234"/>
      <c r="AJ314" s="260">
        <f t="shared" si="108"/>
        <v>0</v>
      </c>
      <c r="AK314" s="251"/>
      <c r="AL314" s="261"/>
      <c r="AM314" s="251"/>
      <c r="AN314" s="221"/>
      <c r="AO314" s="71"/>
      <c r="AP314" s="255"/>
      <c r="AQ314" s="256"/>
      <c r="AR314" s="256"/>
      <c r="AS314" s="256"/>
      <c r="AT314" s="256"/>
      <c r="AU314" s="256"/>
      <c r="AV314" s="256"/>
      <c r="AW314" s="256"/>
      <c r="AX314" s="256"/>
      <c r="AY314" s="256"/>
      <c r="AZ314" s="256"/>
      <c r="BA314" s="237">
        <f t="shared" si="109"/>
        <v>0</v>
      </c>
      <c r="BC314" s="62"/>
      <c r="BE314" s="221"/>
      <c r="BG314" s="222"/>
      <c r="BH314" s="225"/>
      <c r="BI314" s="224"/>
      <c r="BJ314" s="225"/>
      <c r="BK314" s="224"/>
      <c r="BL314" s="225"/>
      <c r="BM314" s="225"/>
      <c r="BN314" s="225"/>
      <c r="BO314" s="225"/>
      <c r="BP314" s="225"/>
      <c r="BQ314" s="225"/>
      <c r="BR314" s="218">
        <f t="shared" si="110"/>
        <v>0</v>
      </c>
      <c r="BT314" s="62"/>
    </row>
    <row r="315" spans="2:72" ht="15" customHeight="1" outlineLevel="1" x14ac:dyDescent="0.25">
      <c r="B315" s="20"/>
      <c r="C315" s="20"/>
      <c r="D315" s="20"/>
      <c r="E315"/>
      <c r="G315" s="62"/>
      <c r="H315" s="72"/>
      <c r="I315" s="51">
        <f t="shared" si="111"/>
        <v>223</v>
      </c>
      <c r="J315" s="351" t="s">
        <v>499</v>
      </c>
      <c r="K315" s="352"/>
      <c r="L315" s="352"/>
      <c r="M315" s="352"/>
      <c r="N315" s="352"/>
      <c r="O315" s="353"/>
      <c r="P315" s="43" t="s">
        <v>117</v>
      </c>
      <c r="Q315" s="32"/>
      <c r="R315" s="44" t="s">
        <v>129</v>
      </c>
      <c r="S315" s="33"/>
      <c r="T315" s="72"/>
      <c r="U315" s="62"/>
      <c r="V315" s="86"/>
      <c r="W315" s="221"/>
      <c r="Y315" s="234"/>
      <c r="Z315" s="234"/>
      <c r="AA315" s="234"/>
      <c r="AB315" s="234"/>
      <c r="AC315" s="234"/>
      <c r="AD315" s="234"/>
      <c r="AE315" s="234"/>
      <c r="AF315" s="234"/>
      <c r="AG315" s="234"/>
      <c r="AH315" s="234"/>
      <c r="AI315" s="234"/>
      <c r="AJ315" s="260">
        <f t="shared" si="108"/>
        <v>0</v>
      </c>
      <c r="AK315" s="251"/>
      <c r="AL315" s="261"/>
      <c r="AM315" s="251"/>
      <c r="AN315" s="221"/>
      <c r="AO315" s="71"/>
      <c r="AP315" s="255"/>
      <c r="AQ315" s="256"/>
      <c r="AR315" s="256"/>
      <c r="AS315" s="256"/>
      <c r="AT315" s="256"/>
      <c r="AU315" s="256"/>
      <c r="AV315" s="256"/>
      <c r="AW315" s="256"/>
      <c r="AX315" s="256"/>
      <c r="AY315" s="256"/>
      <c r="AZ315" s="256"/>
      <c r="BA315" s="237">
        <f t="shared" si="109"/>
        <v>0</v>
      </c>
      <c r="BC315" s="62"/>
      <c r="BE315" s="221"/>
      <c r="BG315" s="222"/>
      <c r="BH315" s="225"/>
      <c r="BI315" s="224"/>
      <c r="BJ315" s="225"/>
      <c r="BK315" s="224"/>
      <c r="BL315" s="225"/>
      <c r="BM315" s="225"/>
      <c r="BN315" s="225"/>
      <c r="BO315" s="225"/>
      <c r="BP315" s="225"/>
      <c r="BQ315" s="225"/>
      <c r="BR315" s="218">
        <f t="shared" si="110"/>
        <v>0</v>
      </c>
      <c r="BT315" s="62"/>
    </row>
    <row r="316" spans="2:72" ht="15" customHeight="1" outlineLevel="1" x14ac:dyDescent="0.25">
      <c r="B316" s="20"/>
      <c r="C316" s="20"/>
      <c r="D316" s="20"/>
      <c r="E316"/>
      <c r="G316" s="62"/>
      <c r="H316" s="72"/>
      <c r="I316" s="51">
        <f t="shared" si="111"/>
        <v>224</v>
      </c>
      <c r="J316" s="274" t="s">
        <v>500</v>
      </c>
      <c r="K316" s="279"/>
      <c r="L316" s="279"/>
      <c r="M316" s="279"/>
      <c r="N316" s="279"/>
      <c r="O316" s="280"/>
      <c r="P316" s="43" t="s">
        <v>117</v>
      </c>
      <c r="Q316" s="32"/>
      <c r="R316" s="44" t="s">
        <v>129</v>
      </c>
      <c r="S316" s="33"/>
      <c r="T316" s="72"/>
      <c r="U316" s="62"/>
      <c r="V316" s="86"/>
      <c r="W316" s="221"/>
      <c r="Y316" s="234"/>
      <c r="Z316" s="234"/>
      <c r="AA316" s="234"/>
      <c r="AB316" s="234"/>
      <c r="AC316" s="234"/>
      <c r="AD316" s="234"/>
      <c r="AE316" s="234"/>
      <c r="AF316" s="234"/>
      <c r="AG316" s="234"/>
      <c r="AH316" s="234"/>
      <c r="AI316" s="234"/>
      <c r="AJ316" s="260">
        <f t="shared" si="108"/>
        <v>0</v>
      </c>
      <c r="AK316" s="251"/>
      <c r="AL316" s="261"/>
      <c r="AM316" s="251"/>
      <c r="AN316" s="221"/>
      <c r="AO316" s="71"/>
      <c r="AP316" s="255"/>
      <c r="AQ316" s="256"/>
      <c r="AR316" s="256"/>
      <c r="AS316" s="256"/>
      <c r="AT316" s="256"/>
      <c r="AU316" s="256"/>
      <c r="AV316" s="256"/>
      <c r="AW316" s="256"/>
      <c r="AX316" s="256"/>
      <c r="AY316" s="256"/>
      <c r="AZ316" s="256"/>
      <c r="BA316" s="237">
        <f t="shared" si="109"/>
        <v>0</v>
      </c>
      <c r="BC316" s="62"/>
      <c r="BE316" s="221"/>
      <c r="BG316" s="222"/>
      <c r="BH316" s="225"/>
      <c r="BI316" s="224"/>
      <c r="BJ316" s="225"/>
      <c r="BK316" s="224"/>
      <c r="BL316" s="225"/>
      <c r="BM316" s="225"/>
      <c r="BN316" s="225"/>
      <c r="BO316" s="225"/>
      <c r="BP316" s="225"/>
      <c r="BQ316" s="225"/>
      <c r="BR316" s="218">
        <f t="shared" si="110"/>
        <v>0</v>
      </c>
      <c r="BT316" s="62"/>
    </row>
    <row r="317" spans="2:72" ht="15" customHeight="1" outlineLevel="1" x14ac:dyDescent="0.25">
      <c r="B317" s="20"/>
      <c r="C317" s="20">
        <f>IF(ISERROR(I317+1)=TRUE,I317,IF(I317="","",MAX(C$15:C313)+1))</f>
        <v>180</v>
      </c>
      <c r="D317" s="20">
        <f t="shared" si="113"/>
        <v>1</v>
      </c>
      <c r="E317"/>
      <c r="G317" s="62"/>
      <c r="H317" s="72"/>
      <c r="I317" s="51">
        <f t="shared" si="111"/>
        <v>225</v>
      </c>
      <c r="J317" s="351" t="s">
        <v>501</v>
      </c>
      <c r="K317" s="352"/>
      <c r="L317" s="352"/>
      <c r="M317" s="352"/>
      <c r="N317" s="352"/>
      <c r="O317" s="353"/>
      <c r="P317" s="43" t="s">
        <v>117</v>
      </c>
      <c r="Q317" s="32"/>
      <c r="R317" s="44" t="s">
        <v>129</v>
      </c>
      <c r="S317" s="33"/>
      <c r="T317" s="72"/>
      <c r="U317" s="62"/>
      <c r="V317" s="86"/>
      <c r="W317" s="221"/>
      <c r="Y317" s="234"/>
      <c r="Z317" s="234"/>
      <c r="AA317" s="234"/>
      <c r="AB317" s="234"/>
      <c r="AC317" s="234"/>
      <c r="AD317" s="234"/>
      <c r="AE317" s="234"/>
      <c r="AF317" s="234"/>
      <c r="AG317" s="234"/>
      <c r="AH317" s="234"/>
      <c r="AI317" s="234"/>
      <c r="AJ317" s="260">
        <f t="shared" si="108"/>
        <v>0</v>
      </c>
      <c r="AK317" s="251"/>
      <c r="AL317" s="261"/>
      <c r="AM317" s="251"/>
      <c r="AN317" s="221"/>
      <c r="AO317" s="71"/>
      <c r="AP317" s="255"/>
      <c r="AQ317" s="256"/>
      <c r="AR317" s="256"/>
      <c r="AS317" s="256"/>
      <c r="AT317" s="256"/>
      <c r="AU317" s="256"/>
      <c r="AV317" s="256"/>
      <c r="AW317" s="256"/>
      <c r="AX317" s="256"/>
      <c r="AY317" s="256"/>
      <c r="AZ317" s="256"/>
      <c r="BA317" s="237">
        <f t="shared" si="109"/>
        <v>0</v>
      </c>
      <c r="BC317" s="62"/>
      <c r="BE317" s="221"/>
      <c r="BG317" s="222"/>
      <c r="BH317" s="225"/>
      <c r="BI317" s="224"/>
      <c r="BJ317" s="225"/>
      <c r="BK317" s="224"/>
      <c r="BL317" s="225"/>
      <c r="BM317" s="225"/>
      <c r="BN317" s="225"/>
      <c r="BO317" s="225"/>
      <c r="BP317" s="225"/>
      <c r="BQ317" s="225"/>
      <c r="BR317" s="218">
        <f t="shared" si="110"/>
        <v>0</v>
      </c>
      <c r="BT317" s="62"/>
    </row>
    <row r="318" spans="2:72" outlineLevel="1" x14ac:dyDescent="0.25">
      <c r="B318" s="20"/>
      <c r="C318" s="20">
        <f>IF(ISERROR(I318+1)=TRUE,I318,IF(I318="","",MAX(C$15:C317)+1))</f>
        <v>181</v>
      </c>
      <c r="D318" s="20">
        <f t="shared" si="113"/>
        <v>1</v>
      </c>
      <c r="E318"/>
      <c r="G318" s="62"/>
      <c r="H318" s="72"/>
      <c r="I318" s="51">
        <f t="shared" si="111"/>
        <v>226</v>
      </c>
      <c r="J318" s="351" t="s">
        <v>502</v>
      </c>
      <c r="K318" s="352"/>
      <c r="L318" s="352"/>
      <c r="M318" s="352"/>
      <c r="N318" s="352"/>
      <c r="O318" s="353"/>
      <c r="P318" s="43" t="s">
        <v>117</v>
      </c>
      <c r="Q318" s="32"/>
      <c r="R318" s="44" t="s">
        <v>129</v>
      </c>
      <c r="S318" s="33"/>
      <c r="T318" s="72"/>
      <c r="U318" s="62"/>
      <c r="V318" s="86"/>
      <c r="W318" s="221"/>
      <c r="Y318" s="234"/>
      <c r="Z318" s="234"/>
      <c r="AA318" s="234"/>
      <c r="AB318" s="234"/>
      <c r="AC318" s="234"/>
      <c r="AD318" s="234"/>
      <c r="AE318" s="234"/>
      <c r="AF318" s="234"/>
      <c r="AG318" s="234"/>
      <c r="AH318" s="234"/>
      <c r="AI318" s="234"/>
      <c r="AJ318" s="260">
        <f t="shared" si="108"/>
        <v>0</v>
      </c>
      <c r="AK318" s="251"/>
      <c r="AL318" s="261"/>
      <c r="AM318" s="251"/>
      <c r="AN318" s="221"/>
      <c r="AO318" s="71"/>
      <c r="AP318" s="255"/>
      <c r="AQ318" s="256"/>
      <c r="AR318" s="256"/>
      <c r="AS318" s="256"/>
      <c r="AT318" s="256"/>
      <c r="AU318" s="256"/>
      <c r="AV318" s="256"/>
      <c r="AW318" s="256"/>
      <c r="AX318" s="256"/>
      <c r="AY318" s="256"/>
      <c r="AZ318" s="256"/>
      <c r="BA318" s="237">
        <f t="shared" si="109"/>
        <v>0</v>
      </c>
      <c r="BC318" s="62"/>
      <c r="BE318" s="221"/>
      <c r="BG318" s="222"/>
      <c r="BH318" s="225"/>
      <c r="BI318" s="224"/>
      <c r="BJ318" s="225"/>
      <c r="BK318" s="224"/>
      <c r="BL318" s="225"/>
      <c r="BM318" s="225"/>
      <c r="BN318" s="225"/>
      <c r="BO318" s="225"/>
      <c r="BP318" s="225"/>
      <c r="BQ318" s="225"/>
      <c r="BR318" s="218">
        <f t="shared" si="110"/>
        <v>0</v>
      </c>
      <c r="BT318" s="62"/>
    </row>
    <row r="319" spans="2:72" s="71" customFormat="1" ht="15" customHeight="1" outlineLevel="1" x14ac:dyDescent="0.25">
      <c r="C319" s="20" t="e">
        <f ca="1">IF(ISERROR(I319+1)=TRUE,I319,IF(I319="","",MAX(C$15:C495)+1))</f>
        <v>#REF!</v>
      </c>
      <c r="D319" s="20">
        <f>IF(I319="","",IF(ISERROR(I319+1)=TRUE,"",1))</f>
        <v>1</v>
      </c>
      <c r="G319" s="62"/>
      <c r="H319" s="88"/>
      <c r="I319" s="51">
        <f>+I318+1</f>
        <v>227</v>
      </c>
      <c r="J319" s="278" t="s">
        <v>469</v>
      </c>
      <c r="K319" s="30"/>
      <c r="L319" s="30"/>
      <c r="M319" s="30"/>
      <c r="N319" s="30"/>
      <c r="O319" s="31"/>
      <c r="P319" s="43" t="s">
        <v>283</v>
      </c>
      <c r="Q319" s="32"/>
      <c r="R319" s="44" t="s">
        <v>129</v>
      </c>
      <c r="S319" s="33"/>
      <c r="T319" s="88"/>
      <c r="U319" s="62"/>
      <c r="V319" s="72"/>
      <c r="W319" s="221"/>
      <c r="X319" s="13"/>
      <c r="Y319" s="222"/>
      <c r="Z319" s="222"/>
      <c r="AA319" s="225"/>
      <c r="AB319" s="224"/>
      <c r="AC319" s="225"/>
      <c r="AD319" s="224"/>
      <c r="AE319" s="225"/>
      <c r="AF319" s="225"/>
      <c r="AG319" s="225"/>
      <c r="AH319" s="225"/>
      <c r="AI319" s="225"/>
      <c r="AJ319" s="260">
        <f t="shared" si="108"/>
        <v>0</v>
      </c>
      <c r="AL319" s="62"/>
      <c r="AN319" s="221"/>
      <c r="AP319" s="255"/>
      <c r="AQ319" s="256"/>
      <c r="AR319" s="256"/>
      <c r="AS319" s="256"/>
      <c r="AT319" s="256"/>
      <c r="AU319" s="256"/>
      <c r="AV319" s="256"/>
      <c r="AW319" s="256"/>
      <c r="AX319" s="256"/>
      <c r="AY319" s="256"/>
      <c r="AZ319" s="256"/>
      <c r="BA319" s="237">
        <f t="shared" si="109"/>
        <v>0</v>
      </c>
      <c r="BC319" s="62"/>
      <c r="BE319" s="214"/>
      <c r="BF319" s="13"/>
      <c r="BG319" s="215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8">
        <f t="shared" si="110"/>
        <v>0</v>
      </c>
      <c r="BS319" s="13"/>
      <c r="BT319" s="62"/>
    </row>
    <row r="320" spans="2:72" s="71" customFormat="1" outlineLevel="1" x14ac:dyDescent="0.25">
      <c r="C320" s="20" t="e">
        <f ca="1">IF(ISERROR(I320+1)=TRUE,I320,IF(I320="","",MAX(C$15:C319)+1))</f>
        <v>#REF!</v>
      </c>
      <c r="D320" s="20">
        <f t="shared" ref="D320:D324" si="114">IF(I320="","",IF(ISERROR(I320+1)=TRUE,"",1))</f>
        <v>1</v>
      </c>
      <c r="G320" s="62"/>
      <c r="H320" s="88"/>
      <c r="I320" s="51">
        <f t="shared" ref="I320:I326" si="115">+I319+1</f>
        <v>228</v>
      </c>
      <c r="J320" s="377" t="s">
        <v>503</v>
      </c>
      <c r="K320" s="377"/>
      <c r="L320" s="377"/>
      <c r="M320" s="377"/>
      <c r="N320" s="377"/>
      <c r="O320" s="377"/>
      <c r="P320" s="43" t="s">
        <v>128</v>
      </c>
      <c r="Q320" s="32"/>
      <c r="R320" s="44" t="s">
        <v>129</v>
      </c>
      <c r="S320" s="33"/>
      <c r="T320" s="88"/>
      <c r="U320" s="62"/>
      <c r="V320" s="72"/>
      <c r="W320" s="221"/>
      <c r="X320" s="13"/>
      <c r="Y320" s="222"/>
      <c r="Z320" s="222"/>
      <c r="AA320" s="225"/>
      <c r="AB320" s="224"/>
      <c r="AC320" s="225"/>
      <c r="AD320" s="224"/>
      <c r="AE320" s="225"/>
      <c r="AF320" s="225"/>
      <c r="AG320" s="225"/>
      <c r="AH320" s="225"/>
      <c r="AI320" s="225"/>
      <c r="AJ320" s="260">
        <f t="shared" si="108"/>
        <v>0</v>
      </c>
      <c r="AL320" s="62"/>
      <c r="AN320" s="221"/>
      <c r="AP320" s="222"/>
      <c r="AQ320" s="225"/>
      <c r="AR320" s="225"/>
      <c r="AS320" s="225"/>
      <c r="AT320" s="225"/>
      <c r="AU320" s="225"/>
      <c r="AV320" s="225"/>
      <c r="AW320" s="225"/>
      <c r="AX320" s="225"/>
      <c r="AY320" s="225"/>
      <c r="AZ320" s="225"/>
      <c r="BA320" s="237">
        <f t="shared" si="109"/>
        <v>0</v>
      </c>
      <c r="BC320" s="62"/>
      <c r="BE320" s="221"/>
      <c r="BF320" s="13"/>
      <c r="BG320" s="222"/>
      <c r="BH320" s="225"/>
      <c r="BI320" s="29"/>
      <c r="BJ320" s="29"/>
      <c r="BK320" s="29"/>
      <c r="BL320" s="225"/>
      <c r="BM320" s="225"/>
      <c r="BN320" s="225"/>
      <c r="BO320" s="225"/>
      <c r="BP320" s="225"/>
      <c r="BQ320" s="225"/>
      <c r="BR320" s="218">
        <f t="shared" si="110"/>
        <v>0</v>
      </c>
      <c r="BS320" s="13"/>
      <c r="BT320" s="62"/>
    </row>
    <row r="321" spans="2:72" s="71" customFormat="1" ht="15" customHeight="1" outlineLevel="1" x14ac:dyDescent="0.25">
      <c r="C321" s="20" t="e">
        <f ca="1">IF(ISERROR(I321+1)=TRUE,I321,IF(I321="","",MAX(C$15:C320)+1))</f>
        <v>#REF!</v>
      </c>
      <c r="D321" s="20">
        <f t="shared" si="114"/>
        <v>1</v>
      </c>
      <c r="G321" s="62"/>
      <c r="H321" s="88"/>
      <c r="I321" s="51">
        <f t="shared" si="115"/>
        <v>229</v>
      </c>
      <c r="J321" s="377" t="s">
        <v>504</v>
      </c>
      <c r="K321" s="377"/>
      <c r="L321" s="377"/>
      <c r="M321" s="377"/>
      <c r="N321" s="377"/>
      <c r="O321" s="377"/>
      <c r="P321" s="43" t="s">
        <v>128</v>
      </c>
      <c r="Q321" s="32"/>
      <c r="R321" s="44" t="s">
        <v>129</v>
      </c>
      <c r="S321" s="33"/>
      <c r="T321" s="88"/>
      <c r="U321" s="62"/>
      <c r="V321" s="72"/>
      <c r="W321" s="221"/>
      <c r="X321" s="13"/>
      <c r="Y321" s="222"/>
      <c r="Z321" s="222"/>
      <c r="AA321" s="225"/>
      <c r="AB321" s="224"/>
      <c r="AC321" s="225"/>
      <c r="AD321" s="224"/>
      <c r="AE321" s="225"/>
      <c r="AF321" s="225"/>
      <c r="AG321" s="225"/>
      <c r="AH321" s="225"/>
      <c r="AI321" s="225"/>
      <c r="AJ321" s="260">
        <f t="shared" si="108"/>
        <v>0</v>
      </c>
      <c r="AL321" s="62"/>
      <c r="AN321" s="221"/>
      <c r="AP321" s="255"/>
      <c r="AQ321" s="256"/>
      <c r="AR321" s="256"/>
      <c r="AS321" s="256"/>
      <c r="AT321" s="256"/>
      <c r="AU321" s="256"/>
      <c r="AV321" s="256"/>
      <c r="AW321" s="256"/>
      <c r="AX321" s="256"/>
      <c r="AY321" s="256"/>
      <c r="AZ321" s="256"/>
      <c r="BA321" s="237">
        <f t="shared" si="109"/>
        <v>0</v>
      </c>
      <c r="BC321" s="62"/>
      <c r="BE321" s="221"/>
      <c r="BF321" s="13"/>
      <c r="BG321" s="222"/>
      <c r="BH321" s="225"/>
      <c r="BI321" s="225"/>
      <c r="BJ321" s="225"/>
      <c r="BK321" s="225"/>
      <c r="BL321" s="225"/>
      <c r="BM321" s="225"/>
      <c r="BN321" s="225"/>
      <c r="BO321" s="225"/>
      <c r="BP321" s="225"/>
      <c r="BQ321" s="225"/>
      <c r="BR321" s="218">
        <f t="shared" si="110"/>
        <v>0</v>
      </c>
      <c r="BS321" s="13"/>
      <c r="BT321" s="62"/>
    </row>
    <row r="322" spans="2:72" s="71" customFormat="1" ht="15" customHeight="1" outlineLevel="1" x14ac:dyDescent="0.25">
      <c r="C322" s="20"/>
      <c r="D322" s="20"/>
      <c r="G322" s="62"/>
      <c r="H322" s="88"/>
      <c r="I322" s="51">
        <f t="shared" si="115"/>
        <v>230</v>
      </c>
      <c r="J322" s="377" t="s">
        <v>541</v>
      </c>
      <c r="K322" s="377"/>
      <c r="L322" s="377"/>
      <c r="M322" s="377"/>
      <c r="N322" s="377"/>
      <c r="O322" s="377"/>
      <c r="P322" s="43" t="s">
        <v>283</v>
      </c>
      <c r="Q322" s="32"/>
      <c r="R322" s="44" t="s">
        <v>129</v>
      </c>
      <c r="S322" s="33"/>
      <c r="T322" s="88"/>
      <c r="U322" s="62"/>
      <c r="V322" s="72"/>
      <c r="W322" s="221"/>
      <c r="X322" s="13"/>
      <c r="Y322" s="222"/>
      <c r="Z322" s="222"/>
      <c r="AA322" s="225"/>
      <c r="AB322" s="224"/>
      <c r="AC322" s="225"/>
      <c r="AD322" s="224"/>
      <c r="AE322" s="225">
        <v>2</v>
      </c>
      <c r="AF322" s="225"/>
      <c r="AG322" s="225"/>
      <c r="AH322" s="225"/>
      <c r="AI322" s="225"/>
      <c r="AJ322" s="260">
        <f t="shared" si="108"/>
        <v>0</v>
      </c>
      <c r="AL322" s="62"/>
      <c r="AN322" s="221"/>
      <c r="AP322" s="255"/>
      <c r="AQ322" s="256"/>
      <c r="AR322" s="256"/>
      <c r="AS322" s="256"/>
      <c r="AT322" s="256"/>
      <c r="AU322" s="256"/>
      <c r="AV322" s="256">
        <v>2</v>
      </c>
      <c r="AW322" s="256"/>
      <c r="AX322" s="256"/>
      <c r="AY322" s="256"/>
      <c r="AZ322" s="256"/>
      <c r="BA322" s="237">
        <f t="shared" si="109"/>
        <v>0</v>
      </c>
      <c r="BC322" s="62"/>
      <c r="BE322" s="221"/>
      <c r="BF322" s="13"/>
      <c r="BG322" s="222"/>
      <c r="BH322" s="225"/>
      <c r="BI322" s="225"/>
      <c r="BJ322" s="225"/>
      <c r="BK322" s="225"/>
      <c r="BL322" s="225"/>
      <c r="BM322" s="225">
        <v>2</v>
      </c>
      <c r="BN322" s="225"/>
      <c r="BO322" s="225"/>
      <c r="BP322" s="225"/>
      <c r="BQ322" s="225"/>
      <c r="BR322" s="218">
        <f t="shared" si="110"/>
        <v>0</v>
      </c>
      <c r="BS322" s="13"/>
      <c r="BT322" s="62"/>
    </row>
    <row r="323" spans="2:72" s="71" customFormat="1" outlineLevel="1" x14ac:dyDescent="0.25">
      <c r="C323" s="20" t="e">
        <f ca="1">IF(ISERROR(I323+1)=TRUE,I323,IF(I323="","",MAX(C$15:C321)+1))</f>
        <v>#REF!</v>
      </c>
      <c r="D323" s="20">
        <f t="shared" si="114"/>
        <v>1</v>
      </c>
      <c r="G323" s="62"/>
      <c r="H323" s="88"/>
      <c r="I323" s="51">
        <f t="shared" si="115"/>
        <v>231</v>
      </c>
      <c r="J323" s="377" t="s">
        <v>542</v>
      </c>
      <c r="K323" s="377"/>
      <c r="L323" s="377"/>
      <c r="M323" s="377"/>
      <c r="N323" s="377"/>
      <c r="O323" s="377"/>
      <c r="P323" s="43" t="s">
        <v>283</v>
      </c>
      <c r="Q323" s="32"/>
      <c r="R323" s="44" t="s">
        <v>129</v>
      </c>
      <c r="S323" s="33"/>
      <c r="T323" s="88"/>
      <c r="U323" s="62"/>
      <c r="V323" s="72"/>
      <c r="W323" s="221"/>
      <c r="X323" s="13"/>
      <c r="Y323" s="222"/>
      <c r="Z323" s="222"/>
      <c r="AA323" s="225"/>
      <c r="AB323" s="224"/>
      <c r="AC323" s="225">
        <v>1</v>
      </c>
      <c r="AD323" s="224"/>
      <c r="AE323" s="225"/>
      <c r="AF323" s="225"/>
      <c r="AG323" s="225"/>
      <c r="AH323" s="225"/>
      <c r="AI323" s="225"/>
      <c r="AJ323" s="260">
        <f t="shared" si="108"/>
        <v>0</v>
      </c>
      <c r="AL323" s="62"/>
      <c r="AN323" s="221"/>
      <c r="AP323" s="222"/>
      <c r="AQ323" s="225"/>
      <c r="AR323" s="225"/>
      <c r="AS323" s="225"/>
      <c r="AT323" s="225">
        <v>1</v>
      </c>
      <c r="AU323" s="225"/>
      <c r="AV323" s="225"/>
      <c r="AW323" s="225"/>
      <c r="AX323" s="225"/>
      <c r="AY323" s="225"/>
      <c r="AZ323" s="225"/>
      <c r="BA323" s="237">
        <f t="shared" si="109"/>
        <v>0</v>
      </c>
      <c r="BC323" s="62"/>
      <c r="BE323" s="221"/>
      <c r="BF323" s="13"/>
      <c r="BG323" s="222"/>
      <c r="BH323" s="225"/>
      <c r="BI323" s="225"/>
      <c r="BJ323" s="225"/>
      <c r="BK323" s="225"/>
      <c r="BL323" s="225"/>
      <c r="BM323" s="225">
        <v>1</v>
      </c>
      <c r="BN323" s="225"/>
      <c r="BO323" s="225"/>
      <c r="BP323" s="225"/>
      <c r="BQ323" s="225"/>
      <c r="BR323" s="218">
        <f t="shared" si="110"/>
        <v>0</v>
      </c>
      <c r="BS323" s="13"/>
      <c r="BT323" s="62"/>
    </row>
    <row r="324" spans="2:72" ht="14.45" customHeight="1" outlineLevel="1" x14ac:dyDescent="0.25">
      <c r="C324" s="20" t="e">
        <f ca="1">IF(ISERROR(I324+1)=TRUE,I324,IF(I324="","",MAX(C$15:C323)+1))</f>
        <v>#REF!</v>
      </c>
      <c r="D324" s="20">
        <f t="shared" si="114"/>
        <v>1</v>
      </c>
      <c r="G324" s="62"/>
      <c r="H324" s="72"/>
      <c r="I324" s="51">
        <f t="shared" si="115"/>
        <v>232</v>
      </c>
      <c r="J324" s="377" t="s">
        <v>543</v>
      </c>
      <c r="K324" s="377"/>
      <c r="L324" s="377"/>
      <c r="M324" s="377"/>
      <c r="N324" s="377"/>
      <c r="O324" s="377"/>
      <c r="P324" s="43" t="s">
        <v>283</v>
      </c>
      <c r="Q324" s="32"/>
      <c r="R324" s="44" t="s">
        <v>129</v>
      </c>
      <c r="S324" s="33"/>
      <c r="T324" s="72"/>
      <c r="U324" s="62"/>
      <c r="V324" s="72"/>
      <c r="W324" s="221"/>
      <c r="Y324" s="222"/>
      <c r="Z324" s="222"/>
      <c r="AA324" s="225"/>
      <c r="AB324" s="224"/>
      <c r="AC324" s="225"/>
      <c r="AD324" s="224"/>
      <c r="AE324" s="227">
        <v>1</v>
      </c>
      <c r="AF324" s="225"/>
      <c r="AG324" s="228"/>
      <c r="AH324" s="225"/>
      <c r="AI324" s="225"/>
      <c r="AJ324" s="260">
        <f t="shared" si="108"/>
        <v>0</v>
      </c>
      <c r="AL324" s="62"/>
      <c r="AN324" s="221"/>
      <c r="AP324" s="222"/>
      <c r="AQ324" s="225"/>
      <c r="AR324" s="29"/>
      <c r="AS324" s="29"/>
      <c r="AT324" s="29"/>
      <c r="AU324" s="225"/>
      <c r="AV324" s="225">
        <v>1</v>
      </c>
      <c r="AW324" s="225"/>
      <c r="AX324" s="225"/>
      <c r="AY324" s="225"/>
      <c r="AZ324" s="225"/>
      <c r="BA324" s="237">
        <f t="shared" si="109"/>
        <v>0</v>
      </c>
      <c r="BC324" s="62"/>
      <c r="BE324" s="221"/>
      <c r="BG324" s="222"/>
      <c r="BH324" s="225"/>
      <c r="BI324" s="29"/>
      <c r="BJ324" s="29"/>
      <c r="BK324" s="29">
        <v>1</v>
      </c>
      <c r="BL324" s="225"/>
      <c r="BM324" s="225"/>
      <c r="BN324" s="225"/>
      <c r="BO324" s="225"/>
      <c r="BP324" s="225"/>
      <c r="BQ324" s="225"/>
      <c r="BR324" s="218">
        <f t="shared" si="110"/>
        <v>0</v>
      </c>
      <c r="BT324" s="62"/>
    </row>
    <row r="325" spans="2:72" outlineLevel="1" x14ac:dyDescent="0.25">
      <c r="B325" s="20"/>
      <c r="C325" s="20">
        <f>IF(ISERROR(I325+1)=TRUE,I325,IF(I325="","",MAX(C$15:C318)+1))</f>
        <v>182</v>
      </c>
      <c r="D325" s="20">
        <f t="shared" si="113"/>
        <v>1</v>
      </c>
      <c r="E325"/>
      <c r="G325" s="62"/>
      <c r="H325" s="72"/>
      <c r="I325" s="51">
        <f t="shared" si="115"/>
        <v>233</v>
      </c>
      <c r="J325" s="274" t="s">
        <v>544</v>
      </c>
      <c r="K325" s="281"/>
      <c r="L325" s="281"/>
      <c r="M325" s="281"/>
      <c r="N325" s="281"/>
      <c r="O325" s="282"/>
      <c r="P325" s="43" t="s">
        <v>283</v>
      </c>
      <c r="Q325" s="32"/>
      <c r="R325" s="44" t="s">
        <v>129</v>
      </c>
      <c r="S325" s="33"/>
      <c r="T325" s="72"/>
      <c r="U325" s="62"/>
      <c r="V325" s="86"/>
      <c r="W325" s="221"/>
      <c r="Y325" s="222"/>
      <c r="Z325" s="222"/>
      <c r="AA325" s="225"/>
      <c r="AB325" s="224"/>
      <c r="AC325" s="225"/>
      <c r="AD325" s="224"/>
      <c r="AE325" s="225"/>
      <c r="AF325" s="225"/>
      <c r="AG325" s="225"/>
      <c r="AH325" s="225">
        <v>1</v>
      </c>
      <c r="AI325" s="225"/>
      <c r="AJ325" s="260">
        <f t="shared" si="108"/>
        <v>0</v>
      </c>
      <c r="AL325" s="62"/>
      <c r="AN325" s="221"/>
      <c r="AP325" s="222"/>
      <c r="AQ325" s="225"/>
      <c r="AR325" s="224"/>
      <c r="AS325" s="225"/>
      <c r="AT325" s="224"/>
      <c r="AU325" s="225"/>
      <c r="AV325" s="225"/>
      <c r="AW325" s="225"/>
      <c r="AX325" s="225"/>
      <c r="AY325" s="225">
        <v>1</v>
      </c>
      <c r="AZ325" s="225"/>
      <c r="BA325" s="237">
        <f t="shared" si="109"/>
        <v>0</v>
      </c>
      <c r="BC325" s="62"/>
      <c r="BE325" s="221"/>
      <c r="BG325" s="222"/>
      <c r="BH325" s="225"/>
      <c r="BI325" s="224"/>
      <c r="BJ325" s="225"/>
      <c r="BK325" s="224"/>
      <c r="BL325" s="225"/>
      <c r="BM325" s="225"/>
      <c r="BN325" s="225"/>
      <c r="BO325" s="225"/>
      <c r="BP325" s="225">
        <v>1</v>
      </c>
      <c r="BQ325" s="225"/>
      <c r="BR325" s="218">
        <f t="shared" si="110"/>
        <v>0</v>
      </c>
      <c r="BT325" s="62"/>
    </row>
    <row r="326" spans="2:72" outlineLevel="1" x14ac:dyDescent="0.25">
      <c r="B326" s="20"/>
      <c r="C326" s="20"/>
      <c r="D326" s="20"/>
      <c r="E326"/>
      <c r="G326" s="62"/>
      <c r="H326" s="72"/>
      <c r="I326" s="51">
        <f t="shared" si="115"/>
        <v>234</v>
      </c>
      <c r="J326" s="274" t="s">
        <v>547</v>
      </c>
      <c r="K326" s="281"/>
      <c r="L326" s="281"/>
      <c r="M326" s="281"/>
      <c r="N326" s="281"/>
      <c r="O326" s="282"/>
      <c r="P326" s="43" t="s">
        <v>283</v>
      </c>
      <c r="Q326" s="32"/>
      <c r="R326" s="44" t="s">
        <v>129</v>
      </c>
      <c r="S326" s="33"/>
      <c r="T326" s="72"/>
      <c r="U326" s="62"/>
      <c r="V326" s="86"/>
      <c r="W326" s="238"/>
      <c r="Y326" s="329"/>
      <c r="Z326" s="329"/>
      <c r="AA326" s="267"/>
      <c r="AB326" s="268"/>
      <c r="AC326" s="267"/>
      <c r="AD326" s="268"/>
      <c r="AE326" s="267"/>
      <c r="AF326" s="267"/>
      <c r="AG326" s="267"/>
      <c r="AH326" s="267"/>
      <c r="AI326" s="267"/>
      <c r="AJ326" s="330"/>
      <c r="AL326" s="62"/>
      <c r="AN326" s="238"/>
      <c r="AP326" s="222"/>
      <c r="AQ326" s="225"/>
      <c r="AR326" s="224"/>
      <c r="AS326" s="225"/>
      <c r="AT326" s="224"/>
      <c r="AU326" s="225"/>
      <c r="AV326" s="225"/>
      <c r="AW326" s="225"/>
      <c r="AX326" s="225"/>
      <c r="AY326" s="225"/>
      <c r="AZ326" s="225"/>
      <c r="BA326" s="237">
        <f t="shared" si="109"/>
        <v>0</v>
      </c>
      <c r="BC326" s="62"/>
      <c r="BE326" s="238"/>
      <c r="BG326" s="329"/>
      <c r="BH326" s="267"/>
      <c r="BI326" s="268"/>
      <c r="BJ326" s="267"/>
      <c r="BK326" s="268"/>
      <c r="BL326" s="267"/>
      <c r="BM326" s="267"/>
      <c r="BN326" s="267"/>
      <c r="BO326" s="267"/>
      <c r="BP326" s="267"/>
      <c r="BQ326" s="267"/>
      <c r="BR326" s="331"/>
      <c r="BT326" s="62"/>
    </row>
    <row r="327" spans="2:72" x14ac:dyDescent="0.25">
      <c r="B327" s="20" t="str">
        <f>I284</f>
        <v xml:space="preserve">4.1 | TARIFAS SERVICIOS DE WIRELINE </v>
      </c>
      <c r="C327" s="20" t="str">
        <f>IF(ISERROR(I327+1)=TRUE,I327,IF(I327="","",MAX(C$15:C325)+1))</f>
        <v/>
      </c>
      <c r="D327" s="20" t="str">
        <f t="shared" si="113"/>
        <v/>
      </c>
      <c r="E327"/>
      <c r="G327" s="62"/>
      <c r="H327" s="72"/>
      <c r="I327" s="35" t="s">
        <v>96</v>
      </c>
      <c r="J327" s="22"/>
      <c r="K327" s="22"/>
      <c r="L327" s="22"/>
      <c r="M327" s="22"/>
      <c r="N327" s="22"/>
      <c r="O327" s="22"/>
      <c r="P327" s="22"/>
      <c r="Q327" s="146"/>
      <c r="R327" s="22"/>
      <c r="S327" s="166"/>
      <c r="T327" s="72"/>
      <c r="U327" s="62"/>
      <c r="V327" s="86"/>
      <c r="W327" s="229" t="str">
        <f>W$34</f>
        <v>Total [US$]</v>
      </c>
      <c r="Y327" s="240">
        <f t="shared" ref="Y327:AI327" si="116">SUMPRODUCT(Y$286:Y$325,$Q$286:$Q$325)</f>
        <v>0</v>
      </c>
      <c r="Z327" s="240">
        <f t="shared" si="116"/>
        <v>0</v>
      </c>
      <c r="AA327" s="240">
        <f t="shared" si="116"/>
        <v>0</v>
      </c>
      <c r="AB327" s="240">
        <f t="shared" si="116"/>
        <v>0</v>
      </c>
      <c r="AC327" s="240">
        <f t="shared" si="116"/>
        <v>0</v>
      </c>
      <c r="AD327" s="240">
        <f t="shared" si="116"/>
        <v>0</v>
      </c>
      <c r="AE327" s="240">
        <f t="shared" si="116"/>
        <v>0</v>
      </c>
      <c r="AF327" s="240">
        <f t="shared" si="116"/>
        <v>0</v>
      </c>
      <c r="AG327" s="240">
        <f t="shared" si="116"/>
        <v>0</v>
      </c>
      <c r="AH327" s="240">
        <f t="shared" si="116"/>
        <v>0</v>
      </c>
      <c r="AI327" s="240">
        <f t="shared" si="116"/>
        <v>0</v>
      </c>
      <c r="AJ327" s="231">
        <f>SUM(Y327:AI327)</f>
        <v>0</v>
      </c>
      <c r="AL327" s="62"/>
      <c r="AN327" s="229" t="str">
        <f>AN$34</f>
        <v>Total [US$]</v>
      </c>
      <c r="AP327" s="240">
        <f t="shared" ref="AP327:AZ327" si="117">SUMPRODUCT(AP$286:AP$326,$Q$286:$Q$326)</f>
        <v>0</v>
      </c>
      <c r="AQ327" s="240">
        <f t="shared" si="117"/>
        <v>0</v>
      </c>
      <c r="AR327" s="240">
        <f t="shared" si="117"/>
        <v>0</v>
      </c>
      <c r="AS327" s="240">
        <f t="shared" si="117"/>
        <v>0</v>
      </c>
      <c r="AT327" s="240">
        <f t="shared" si="117"/>
        <v>0</v>
      </c>
      <c r="AU327" s="240">
        <f t="shared" si="117"/>
        <v>0</v>
      </c>
      <c r="AV327" s="240">
        <f t="shared" si="117"/>
        <v>0</v>
      </c>
      <c r="AW327" s="240">
        <f t="shared" si="117"/>
        <v>0</v>
      </c>
      <c r="AX327" s="240">
        <f t="shared" si="117"/>
        <v>0</v>
      </c>
      <c r="AY327" s="240">
        <f t="shared" si="117"/>
        <v>0</v>
      </c>
      <c r="AZ327" s="240">
        <f t="shared" si="117"/>
        <v>0</v>
      </c>
      <c r="BA327" s="231">
        <f>SUM(AP327:AZ327)</f>
        <v>0</v>
      </c>
      <c r="BC327" s="62"/>
      <c r="BE327" s="229" t="str">
        <f>BE$34</f>
        <v>Total [US$]</v>
      </c>
      <c r="BG327" s="240">
        <f t="shared" ref="BG327:BQ327" si="118">SUMPRODUCT(BG$286:BG$325,$Q$286:$Q$325)</f>
        <v>0</v>
      </c>
      <c r="BH327" s="240">
        <f t="shared" si="118"/>
        <v>0</v>
      </c>
      <c r="BI327" s="240">
        <f t="shared" si="118"/>
        <v>0</v>
      </c>
      <c r="BJ327" s="240">
        <f t="shared" si="118"/>
        <v>0</v>
      </c>
      <c r="BK327" s="240">
        <f t="shared" si="118"/>
        <v>0</v>
      </c>
      <c r="BL327" s="240">
        <f t="shared" si="118"/>
        <v>0</v>
      </c>
      <c r="BM327" s="240">
        <f t="shared" si="118"/>
        <v>0</v>
      </c>
      <c r="BN327" s="240">
        <f t="shared" si="118"/>
        <v>0</v>
      </c>
      <c r="BO327" s="240">
        <f t="shared" si="118"/>
        <v>0</v>
      </c>
      <c r="BP327" s="240">
        <f t="shared" si="118"/>
        <v>0</v>
      </c>
      <c r="BQ327" s="240">
        <f t="shared" si="118"/>
        <v>0</v>
      </c>
      <c r="BR327" s="231">
        <f>SUM(BG327:BQ327)</f>
        <v>0</v>
      </c>
      <c r="BT327" s="62"/>
    </row>
    <row r="328" spans="2:72" x14ac:dyDescent="0.25">
      <c r="B328" s="20"/>
      <c r="C328" s="20" t="str">
        <f>IF(ISERROR(I328+1)=TRUE,I328,IF(I328="","",MAX(C$15:C327)+1))</f>
        <v/>
      </c>
      <c r="D328" s="20" t="str">
        <f t="shared" si="113"/>
        <v/>
      </c>
      <c r="E328"/>
      <c r="G328" s="62"/>
      <c r="H328" s="72"/>
      <c r="I328" s="13" t="s">
        <v>96</v>
      </c>
      <c r="T328" s="72"/>
      <c r="U328" s="62"/>
      <c r="V328" s="86"/>
      <c r="Z328"/>
      <c r="AA328"/>
      <c r="AB328" s="241"/>
      <c r="AC328"/>
      <c r="AD328" s="241"/>
      <c r="AE328"/>
      <c r="AF328"/>
      <c r="AG328"/>
      <c r="AH328"/>
      <c r="AI328"/>
      <c r="AJ328"/>
      <c r="AL328" s="62"/>
      <c r="BC328" s="62"/>
      <c r="BT328" s="62"/>
    </row>
    <row r="329" spans="2:72" x14ac:dyDescent="0.25">
      <c r="B329" s="20"/>
      <c r="C329" s="20" t="str">
        <f>IF(ISERROR(I329+1)=TRUE,I329,IF(I329="","",MAX(C$15:C328)+1))</f>
        <v/>
      </c>
      <c r="D329" s="20" t="str">
        <f t="shared" si="113"/>
        <v/>
      </c>
      <c r="E329"/>
      <c r="H329" s="72"/>
      <c r="I329" s="13" t="s">
        <v>96</v>
      </c>
      <c r="T329" s="72"/>
      <c r="V329" s="86"/>
      <c r="Z329"/>
      <c r="AA329"/>
      <c r="AB329" s="241"/>
      <c r="AC329"/>
      <c r="AD329" s="241"/>
      <c r="AE329"/>
      <c r="AF329"/>
      <c r="AG329"/>
      <c r="AH329"/>
      <c r="AI329"/>
      <c r="AJ329"/>
    </row>
    <row r="330" spans="2:72" x14ac:dyDescent="0.25">
      <c r="B330" s="20"/>
      <c r="C330" s="20" t="str">
        <f>IF(ISERROR(I330+1)=TRUE,I330,IF(I330="","",MAX(C$15:C329)+1))</f>
        <v>5. | FLUIDOS</v>
      </c>
      <c r="D330" s="20" t="str">
        <f t="shared" si="113"/>
        <v/>
      </c>
      <c r="E330"/>
      <c r="G330" s="64"/>
      <c r="H330" s="72"/>
      <c r="I330" s="65" t="s">
        <v>286</v>
      </c>
      <c r="J330" s="65"/>
      <c r="K330" s="65"/>
      <c r="L330" s="65"/>
      <c r="M330" s="65"/>
      <c r="N330" s="65"/>
      <c r="O330" s="65"/>
      <c r="P330" s="65"/>
      <c r="Q330" s="155"/>
      <c r="R330" s="65"/>
      <c r="S330" s="155"/>
      <c r="T330" s="72"/>
      <c r="U330" s="64"/>
      <c r="V330" s="86"/>
      <c r="Z330"/>
      <c r="AA330"/>
      <c r="AB330" s="241"/>
      <c r="AC330"/>
      <c r="AD330" s="241"/>
      <c r="AE330"/>
      <c r="AF330"/>
      <c r="AG330"/>
      <c r="AH330"/>
      <c r="AI330"/>
      <c r="AJ330"/>
    </row>
    <row r="331" spans="2:72" x14ac:dyDescent="0.25">
      <c r="B331" s="20"/>
      <c r="C331" s="20" t="str">
        <f>IF(ISERROR(I331+1)=TRUE,I331,IF(I331="","",MAX(C$15:C330)+1))</f>
        <v/>
      </c>
      <c r="D331" s="20" t="str">
        <f t="shared" si="113"/>
        <v/>
      </c>
      <c r="E331"/>
      <c r="G331" s="64"/>
      <c r="H331" s="72"/>
      <c r="I331" s="13" t="s">
        <v>96</v>
      </c>
      <c r="T331" s="72"/>
      <c r="U331" s="64"/>
      <c r="V331" s="86"/>
      <c r="W331"/>
      <c r="X331"/>
      <c r="Y331"/>
      <c r="AA331" s="13"/>
      <c r="AB331" s="213"/>
      <c r="AC331" s="13"/>
      <c r="AD331" s="213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</row>
    <row r="332" spans="2:72" x14ac:dyDescent="0.25">
      <c r="B332" s="20"/>
      <c r="C332" s="20" t="str">
        <f>IF(ISERROR(I332+1)=TRUE,I332,IF(I332="","",MAX(C$15:C331)+1))</f>
        <v>5.1 | TARIFAS SERVICIOS DE FLUIDOS</v>
      </c>
      <c r="D332" s="20" t="str">
        <f t="shared" si="113"/>
        <v/>
      </c>
      <c r="E332"/>
      <c r="G332" s="64"/>
      <c r="H332" s="72"/>
      <c r="I332" s="65" t="s">
        <v>287</v>
      </c>
      <c r="J332" s="65"/>
      <c r="K332" s="65"/>
      <c r="L332" s="65"/>
      <c r="M332" s="65"/>
      <c r="N332" s="65"/>
      <c r="O332" s="65"/>
      <c r="P332" s="65"/>
      <c r="Q332" s="155"/>
      <c r="R332" s="65"/>
      <c r="S332" s="155"/>
      <c r="T332" s="72"/>
      <c r="U332" s="64"/>
      <c r="V332" s="86"/>
      <c r="W332" s="65" t="str">
        <f>W$3</f>
        <v>POZO | WOOLIS 1 EXP | CANTIDADES Y MONTOS</v>
      </c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L332" s="64"/>
      <c r="AN332" s="65" t="str">
        <f>AN$3</f>
        <v>POZO | WOOLIS 2 EXP | CANTIDADES Y MONTOS</v>
      </c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C332" s="64"/>
      <c r="BE332" s="65" t="str">
        <f>BE$3</f>
        <v>POZO | TOJOL 1 EXP | CANTIDADES Y MONTOS</v>
      </c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T332" s="64"/>
    </row>
    <row r="333" spans="2:72" x14ac:dyDescent="0.25">
      <c r="B333" s="20"/>
      <c r="C333" s="20" t="str">
        <f>IF(ISERROR(I333+1)=TRUE,I333,IF(I333="","",MAX(C$15:C332)+1))</f>
        <v/>
      </c>
      <c r="D333" s="20" t="str">
        <f t="shared" si="113"/>
        <v/>
      </c>
      <c r="E333"/>
      <c r="G333" s="64"/>
      <c r="H333" s="72"/>
      <c r="I333" s="13" t="s">
        <v>96</v>
      </c>
      <c r="T333" s="72"/>
      <c r="U333" s="64"/>
      <c r="V333" s="86"/>
      <c r="Z333" s="262"/>
      <c r="AA333" s="262"/>
      <c r="AB333" s="263"/>
      <c r="AC333" s="262"/>
      <c r="AD333" s="263"/>
      <c r="AE333" s="262"/>
      <c r="AF333" s="262"/>
      <c r="AG333" s="262"/>
      <c r="AH333" s="262"/>
      <c r="AI333" s="262"/>
      <c r="AJ333" s="262"/>
      <c r="AL333" s="64"/>
      <c r="BC333" s="64"/>
      <c r="BT333" s="64"/>
    </row>
    <row r="334" spans="2:72" x14ac:dyDescent="0.25">
      <c r="B334" s="20"/>
      <c r="C334" s="20" t="e">
        <f ca="1">IF(ISERROR(I334+1)=TRUE,I334,IF(I334="","",MAX(C$15:C333)+1))</f>
        <v>#REF!</v>
      </c>
      <c r="D334" s="20">
        <f t="shared" si="113"/>
        <v>1</v>
      </c>
      <c r="E334"/>
      <c r="G334" s="64"/>
      <c r="H334" s="72"/>
      <c r="I334" s="28">
        <f>+I326+1</f>
        <v>235</v>
      </c>
      <c r="J334" s="283" t="s">
        <v>516</v>
      </c>
      <c r="K334" s="284"/>
      <c r="L334" s="284"/>
      <c r="M334" s="284"/>
      <c r="N334" s="284"/>
      <c r="O334" s="285"/>
      <c r="P334" s="298" t="s">
        <v>138</v>
      </c>
      <c r="Q334" s="32"/>
      <c r="R334" s="44" t="s">
        <v>129</v>
      </c>
      <c r="S334" s="33"/>
      <c r="T334" s="72"/>
      <c r="U334" s="64"/>
      <c r="V334" s="86"/>
      <c r="W334" s="221"/>
      <c r="Y334" s="222"/>
      <c r="Z334" s="269">
        <f>Z9</f>
        <v>200</v>
      </c>
      <c r="AA334" s="225"/>
      <c r="AB334" s="224"/>
      <c r="AC334" s="225"/>
      <c r="AD334" s="224"/>
      <c r="AE334" s="225"/>
      <c r="AF334" s="225"/>
      <c r="AG334" s="225"/>
      <c r="AH334" s="225"/>
      <c r="AI334" s="225"/>
      <c r="AJ334" s="237">
        <f t="shared" ref="AJ334:AJ363" si="119">SUM(Y334:AI334)*$Q334</f>
        <v>0</v>
      </c>
      <c r="AL334" s="64"/>
      <c r="AN334" s="221"/>
      <c r="AP334" s="222"/>
      <c r="AQ334" s="269">
        <f>AQ9</f>
        <v>200</v>
      </c>
      <c r="AR334" s="225"/>
      <c r="AS334" s="224"/>
      <c r="AT334" s="225"/>
      <c r="AU334" s="224"/>
      <c r="AV334" s="225"/>
      <c r="AW334" s="225"/>
      <c r="AX334" s="225"/>
      <c r="AY334" s="225"/>
      <c r="AZ334" s="225"/>
      <c r="BA334" s="237">
        <f t="shared" ref="BA334:BA363" si="120">SUM(AP334:AZ334)*$Q334</f>
        <v>0</v>
      </c>
      <c r="BC334" s="64"/>
      <c r="BE334" s="221"/>
      <c r="BG334" s="222"/>
      <c r="BH334" s="269">
        <f>BH9</f>
        <v>200</v>
      </c>
      <c r="BI334" s="225"/>
      <c r="BJ334" s="224"/>
      <c r="BK334" s="225"/>
      <c r="BL334" s="224"/>
      <c r="BM334" s="225"/>
      <c r="BN334" s="225"/>
      <c r="BO334" s="225"/>
      <c r="BP334" s="225"/>
      <c r="BQ334" s="225"/>
      <c r="BR334" s="237">
        <f t="shared" ref="BR334:BR362" si="121">SUM(BG334:BQ334)*$Q334</f>
        <v>0</v>
      </c>
      <c r="BT334" s="64"/>
    </row>
    <row r="335" spans="2:72" x14ac:dyDescent="0.25">
      <c r="B335" s="20"/>
      <c r="C335" s="20"/>
      <c r="D335" s="20"/>
      <c r="E335"/>
      <c r="G335" s="64"/>
      <c r="H335" s="72"/>
      <c r="I335" s="28">
        <f>+I334+1</f>
        <v>236</v>
      </c>
      <c r="J335" s="283" t="s">
        <v>517</v>
      </c>
      <c r="K335" s="284"/>
      <c r="L335" s="284"/>
      <c r="M335" s="284"/>
      <c r="N335" s="284"/>
      <c r="O335" s="285"/>
      <c r="P335" s="298" t="s">
        <v>138</v>
      </c>
      <c r="Q335" s="32"/>
      <c r="R335" s="44" t="s">
        <v>129</v>
      </c>
      <c r="S335" s="33"/>
      <c r="T335" s="72"/>
      <c r="U335" s="64"/>
      <c r="V335" s="86"/>
      <c r="W335" s="221"/>
      <c r="Y335" s="222"/>
      <c r="Z335" s="222"/>
      <c r="AA335" s="225"/>
      <c r="AB335" s="326">
        <f>AB9</f>
        <v>350</v>
      </c>
      <c r="AC335" s="225"/>
      <c r="AD335" s="224"/>
      <c r="AE335" s="225"/>
      <c r="AF335" s="225"/>
      <c r="AG335" s="225"/>
      <c r="AH335" s="225"/>
      <c r="AI335" s="225"/>
      <c r="AJ335" s="237">
        <f t="shared" si="119"/>
        <v>0</v>
      </c>
      <c r="AL335" s="64"/>
      <c r="AN335" s="221"/>
      <c r="AP335" s="222"/>
      <c r="AQ335" s="222"/>
      <c r="AR335" s="225"/>
      <c r="AS335" s="326">
        <f>AS9</f>
        <v>350</v>
      </c>
      <c r="AT335" s="225"/>
      <c r="AU335" s="224"/>
      <c r="AV335" s="225"/>
      <c r="AW335" s="225"/>
      <c r="AX335" s="225"/>
      <c r="AY335" s="225"/>
      <c r="AZ335" s="225"/>
      <c r="BA335" s="237">
        <f t="shared" si="120"/>
        <v>0</v>
      </c>
      <c r="BC335" s="64"/>
      <c r="BE335" s="221"/>
      <c r="BG335" s="222"/>
      <c r="BH335" s="222"/>
      <c r="BI335" s="225"/>
      <c r="BJ335" s="326">
        <f>BJ9</f>
        <v>350</v>
      </c>
      <c r="BK335" s="225"/>
      <c r="BL335" s="224"/>
      <c r="BM335" s="225"/>
      <c r="BN335" s="225"/>
      <c r="BO335" s="225"/>
      <c r="BP335" s="225"/>
      <c r="BQ335" s="225"/>
      <c r="BR335" s="237">
        <f>SUM(BG335:BQ335)*$Q335</f>
        <v>0</v>
      </c>
      <c r="BT335" s="64"/>
    </row>
    <row r="336" spans="2:72" x14ac:dyDescent="0.25">
      <c r="B336" s="20"/>
      <c r="C336" s="20"/>
      <c r="D336" s="20"/>
      <c r="E336"/>
      <c r="G336" s="64"/>
      <c r="H336" s="72"/>
      <c r="I336" s="28">
        <f t="shared" ref="I336:I363" si="122">+I335+1</f>
        <v>237</v>
      </c>
      <c r="J336" s="283" t="s">
        <v>518</v>
      </c>
      <c r="K336" s="284"/>
      <c r="L336" s="284"/>
      <c r="M336" s="284"/>
      <c r="N336" s="284"/>
      <c r="O336" s="285"/>
      <c r="P336" s="298" t="s">
        <v>138</v>
      </c>
      <c r="Q336" s="32"/>
      <c r="R336" s="44" t="s">
        <v>129</v>
      </c>
      <c r="S336" s="33"/>
      <c r="T336" s="72"/>
      <c r="U336" s="64"/>
      <c r="V336" s="86"/>
      <c r="W336" s="221"/>
      <c r="Y336" s="222"/>
      <c r="Z336" s="222"/>
      <c r="AA336" s="225"/>
      <c r="AB336" s="224"/>
      <c r="AC336" s="225"/>
      <c r="AD336" s="326">
        <f>AD9</f>
        <v>587</v>
      </c>
      <c r="AE336" s="225"/>
      <c r="AF336" s="225"/>
      <c r="AG336" s="225"/>
      <c r="AH336" s="225"/>
      <c r="AI336" s="225"/>
      <c r="AJ336" s="237">
        <f t="shared" si="119"/>
        <v>0</v>
      </c>
      <c r="AL336" s="64"/>
      <c r="AN336" s="221"/>
      <c r="AP336" s="222"/>
      <c r="AQ336" s="222"/>
      <c r="AR336" s="225"/>
      <c r="AS336" s="224"/>
      <c r="AT336" s="225"/>
      <c r="AU336" s="326">
        <f>AU9</f>
        <v>540</v>
      </c>
      <c r="AV336" s="225"/>
      <c r="AW336" s="225"/>
      <c r="AX336" s="225"/>
      <c r="AY336" s="225"/>
      <c r="AZ336" s="225"/>
      <c r="BA336" s="237">
        <f t="shared" si="120"/>
        <v>0</v>
      </c>
      <c r="BC336" s="64"/>
      <c r="BE336" s="221"/>
      <c r="BG336" s="222"/>
      <c r="BH336" s="222"/>
      <c r="BI336" s="225"/>
      <c r="BJ336" s="224"/>
      <c r="BK336" s="225"/>
      <c r="BL336" s="326">
        <f>BL9</f>
        <v>271</v>
      </c>
      <c r="BM336" s="225"/>
      <c r="BN336" s="225"/>
      <c r="BO336" s="225"/>
      <c r="BP336" s="225"/>
      <c r="BQ336" s="225"/>
      <c r="BR336" s="237">
        <f t="shared" si="121"/>
        <v>0</v>
      </c>
      <c r="BT336" s="64"/>
    </row>
    <row r="337" spans="2:72" x14ac:dyDescent="0.25">
      <c r="B337" s="20"/>
      <c r="C337" s="20"/>
      <c r="D337" s="20"/>
      <c r="E337"/>
      <c r="G337" s="64"/>
      <c r="H337" s="72"/>
      <c r="I337" s="28">
        <f t="shared" si="122"/>
        <v>238</v>
      </c>
      <c r="J337" s="283" t="s">
        <v>519</v>
      </c>
      <c r="K337" s="284"/>
      <c r="L337" s="284"/>
      <c r="M337" s="284"/>
      <c r="N337" s="284"/>
      <c r="O337" s="285"/>
      <c r="P337" s="298" t="s">
        <v>138</v>
      </c>
      <c r="Q337" s="32"/>
      <c r="R337" s="44" t="s">
        <v>129</v>
      </c>
      <c r="S337" s="33"/>
      <c r="T337" s="72"/>
      <c r="U337" s="64"/>
      <c r="V337" s="86"/>
      <c r="W337" s="221"/>
      <c r="Y337" s="222"/>
      <c r="Z337" s="222"/>
      <c r="AA337" s="225"/>
      <c r="AB337" s="224"/>
      <c r="AC337" s="225"/>
      <c r="AD337" s="224"/>
      <c r="AE337" s="225"/>
      <c r="AF337" s="223">
        <f>AF9</f>
        <v>211</v>
      </c>
      <c r="AG337" s="225"/>
      <c r="AH337" s="225"/>
      <c r="AI337" s="225"/>
      <c r="AJ337" s="237">
        <f t="shared" si="119"/>
        <v>0</v>
      </c>
      <c r="AL337" s="64"/>
      <c r="AN337" s="221"/>
      <c r="AP337" s="222"/>
      <c r="AQ337" s="222"/>
      <c r="AR337" s="225"/>
      <c r="AS337" s="224"/>
      <c r="AT337" s="225"/>
      <c r="AU337" s="224"/>
      <c r="AV337" s="225"/>
      <c r="AW337" s="223">
        <f>AW9</f>
        <v>324</v>
      </c>
      <c r="AX337" s="225"/>
      <c r="AY337" s="225"/>
      <c r="AZ337" s="225"/>
      <c r="BA337" s="237">
        <f t="shared" si="120"/>
        <v>0</v>
      </c>
      <c r="BC337" s="64"/>
      <c r="BE337" s="221"/>
      <c r="BG337" s="222"/>
      <c r="BH337" s="222"/>
      <c r="BI337" s="225"/>
      <c r="BJ337" s="224"/>
      <c r="BK337" s="225"/>
      <c r="BL337" s="224"/>
      <c r="BM337" s="225"/>
      <c r="BN337" s="223">
        <f>BN9</f>
        <v>689</v>
      </c>
      <c r="BO337" s="225"/>
      <c r="BP337" s="225"/>
      <c r="BQ337" s="225"/>
      <c r="BR337" s="237">
        <f t="shared" si="121"/>
        <v>0</v>
      </c>
      <c r="BT337" s="64"/>
    </row>
    <row r="338" spans="2:72" x14ac:dyDescent="0.25">
      <c r="B338" s="20"/>
      <c r="C338" s="20" t="e">
        <f ca="1">IF(ISERROR(I338+1)=TRUE,I338,IF(I338="","",MAX(C$15:C337)+1))</f>
        <v>#REF!</v>
      </c>
      <c r="D338" s="20">
        <f t="shared" ref="D338" si="123">IF(I338="","",IF(ISERROR(I338+1)=TRUE,"",1))</f>
        <v>1</v>
      </c>
      <c r="E338"/>
      <c r="G338" s="64"/>
      <c r="H338" s="72"/>
      <c r="I338" s="316">
        <f t="shared" si="122"/>
        <v>239</v>
      </c>
      <c r="J338" s="278" t="s">
        <v>520</v>
      </c>
      <c r="K338" s="30"/>
      <c r="L338" s="30"/>
      <c r="M338" s="30"/>
      <c r="N338" s="30"/>
      <c r="O338" s="31"/>
      <c r="P338" s="43" t="s">
        <v>288</v>
      </c>
      <c r="Q338" s="32"/>
      <c r="R338" s="44" t="s">
        <v>129</v>
      </c>
      <c r="S338" s="33"/>
      <c r="T338" s="72"/>
      <c r="U338" s="64"/>
      <c r="V338" s="86"/>
      <c r="W338" s="221"/>
      <c r="Y338" s="222"/>
      <c r="Z338" s="222"/>
      <c r="AA338" s="225"/>
      <c r="AB338" s="224">
        <v>50</v>
      </c>
      <c r="AC338" s="225"/>
      <c r="AD338" s="224"/>
      <c r="AE338" s="225"/>
      <c r="AF338" s="225"/>
      <c r="AG338" s="225"/>
      <c r="AH338" s="225"/>
      <c r="AI338" s="225"/>
      <c r="AJ338" s="237">
        <f t="shared" si="119"/>
        <v>0</v>
      </c>
      <c r="AL338" s="64"/>
      <c r="AN338" s="221"/>
      <c r="AP338" s="222"/>
      <c r="AQ338" s="222"/>
      <c r="AR338" s="225"/>
      <c r="AS338" s="224">
        <v>50</v>
      </c>
      <c r="AT338" s="225"/>
      <c r="AU338" s="224"/>
      <c r="AV338" s="225"/>
      <c r="AW338" s="225"/>
      <c r="AX338" s="225"/>
      <c r="AY338" s="225"/>
      <c r="AZ338" s="225"/>
      <c r="BA338" s="237">
        <f t="shared" si="120"/>
        <v>0</v>
      </c>
      <c r="BC338" s="64"/>
      <c r="BE338" s="221"/>
      <c r="BG338" s="222"/>
      <c r="BH338" s="222"/>
      <c r="BI338" s="225"/>
      <c r="BJ338" s="224">
        <v>50</v>
      </c>
      <c r="BK338" s="225"/>
      <c r="BL338" s="224"/>
      <c r="BM338" s="225"/>
      <c r="BN338" s="225"/>
      <c r="BO338" s="225"/>
      <c r="BP338" s="225"/>
      <c r="BQ338" s="225"/>
      <c r="BR338" s="237">
        <f t="shared" si="121"/>
        <v>0</v>
      </c>
      <c r="BT338" s="64"/>
    </row>
    <row r="339" spans="2:72" x14ac:dyDescent="0.25">
      <c r="B339" s="20"/>
      <c r="C339" s="20" t="e">
        <f ca="1">IF(ISERROR(I339+1)=TRUE,I339,IF(I339="","",MAX(C$15:C334)+1))</f>
        <v>#REF!</v>
      </c>
      <c r="D339" s="20">
        <f t="shared" si="113"/>
        <v>1</v>
      </c>
      <c r="E339"/>
      <c r="G339" s="64"/>
      <c r="H339" s="72"/>
      <c r="I339" s="316">
        <f t="shared" si="122"/>
        <v>240</v>
      </c>
      <c r="J339" s="278" t="s">
        <v>521</v>
      </c>
      <c r="K339" s="30"/>
      <c r="L339" s="30"/>
      <c r="M339" s="30"/>
      <c r="N339" s="30"/>
      <c r="O339" s="31"/>
      <c r="P339" s="43" t="s">
        <v>288</v>
      </c>
      <c r="Q339" s="32"/>
      <c r="R339" s="44" t="s">
        <v>129</v>
      </c>
      <c r="S339" s="33"/>
      <c r="T339" s="72"/>
      <c r="U339" s="64"/>
      <c r="V339" s="86"/>
      <c r="W339" s="221"/>
      <c r="Y339" s="222"/>
      <c r="Z339" s="222"/>
      <c r="AA339" s="225"/>
      <c r="AB339" s="224"/>
      <c r="AC339" s="225"/>
      <c r="AD339" s="224">
        <v>50</v>
      </c>
      <c r="AE339" s="225"/>
      <c r="AF339" s="225"/>
      <c r="AG339" s="225"/>
      <c r="AH339" s="225"/>
      <c r="AI339" s="225"/>
      <c r="AJ339" s="237">
        <f t="shared" si="119"/>
        <v>0</v>
      </c>
      <c r="AL339" s="64"/>
      <c r="AN339" s="221"/>
      <c r="AP339" s="222"/>
      <c r="AQ339" s="225"/>
      <c r="AR339" s="224"/>
      <c r="AS339" s="225"/>
      <c r="AT339" s="224"/>
      <c r="AU339" s="225">
        <v>50</v>
      </c>
      <c r="AV339" s="225"/>
      <c r="AW339" s="225"/>
      <c r="AX339" s="225"/>
      <c r="AY339" s="225"/>
      <c r="AZ339" s="225"/>
      <c r="BA339" s="237">
        <f t="shared" si="120"/>
        <v>0</v>
      </c>
      <c r="BC339" s="64"/>
      <c r="BE339" s="221"/>
      <c r="BG339" s="222"/>
      <c r="BH339" s="225"/>
      <c r="BI339" s="224"/>
      <c r="BJ339" s="225"/>
      <c r="BK339" s="225"/>
      <c r="BL339" s="225">
        <v>50</v>
      </c>
      <c r="BM339" s="225"/>
      <c r="BN339" s="225"/>
      <c r="BO339" s="225"/>
      <c r="BP339" s="225"/>
      <c r="BQ339" s="225"/>
      <c r="BR339" s="237">
        <f t="shared" si="121"/>
        <v>0</v>
      </c>
      <c r="BT339" s="64"/>
    </row>
    <row r="340" spans="2:72" x14ac:dyDescent="0.25">
      <c r="B340" s="20"/>
      <c r="C340" s="20" t="e">
        <f ca="1">IF(ISERROR(I340+1)=TRUE,I340,IF(I340="","",MAX(C$15:C339)+1))</f>
        <v>#REF!</v>
      </c>
      <c r="D340" s="20">
        <f t="shared" si="113"/>
        <v>1</v>
      </c>
      <c r="E340"/>
      <c r="G340" s="64"/>
      <c r="H340" s="72"/>
      <c r="I340" s="316">
        <f t="shared" si="122"/>
        <v>241</v>
      </c>
      <c r="J340" s="278" t="s">
        <v>522</v>
      </c>
      <c r="K340" s="30"/>
      <c r="L340" s="30"/>
      <c r="M340" s="30"/>
      <c r="N340" s="30"/>
      <c r="O340" s="31"/>
      <c r="P340" s="43" t="s">
        <v>288</v>
      </c>
      <c r="Q340" s="32"/>
      <c r="R340" s="44" t="s">
        <v>129</v>
      </c>
      <c r="S340" s="33"/>
      <c r="T340" s="72"/>
      <c r="U340" s="64"/>
      <c r="V340" s="86"/>
      <c r="W340" s="221"/>
      <c r="Y340" s="222"/>
      <c r="Z340" s="222"/>
      <c r="AA340" s="225"/>
      <c r="AB340" s="224"/>
      <c r="AC340" s="225"/>
      <c r="AD340" s="224"/>
      <c r="AE340" s="225"/>
      <c r="AF340" s="225">
        <v>50</v>
      </c>
      <c r="AG340" s="225"/>
      <c r="AH340" s="225"/>
      <c r="AI340" s="225"/>
      <c r="AJ340" s="237">
        <f t="shared" si="119"/>
        <v>0</v>
      </c>
      <c r="AL340" s="64"/>
      <c r="AN340" s="221"/>
      <c r="AP340" s="222"/>
      <c r="AQ340" s="225"/>
      <c r="AR340" s="224"/>
      <c r="AS340" s="225"/>
      <c r="AT340" s="224"/>
      <c r="AU340" s="225"/>
      <c r="AV340" s="225"/>
      <c r="AW340" s="225">
        <v>50</v>
      </c>
      <c r="AX340" s="225"/>
      <c r="AY340" s="225"/>
      <c r="AZ340" s="225"/>
      <c r="BA340" s="237">
        <f t="shared" si="120"/>
        <v>0</v>
      </c>
      <c r="BC340" s="64"/>
      <c r="BE340" s="221"/>
      <c r="BG340" s="222"/>
      <c r="BH340" s="225"/>
      <c r="BI340" s="224"/>
      <c r="BJ340" s="225"/>
      <c r="BK340" s="225"/>
      <c r="BL340" s="225"/>
      <c r="BM340" s="225"/>
      <c r="BN340" s="225">
        <v>50</v>
      </c>
      <c r="BO340" s="225"/>
      <c r="BP340" s="225"/>
      <c r="BQ340" s="225"/>
      <c r="BR340" s="237">
        <f t="shared" si="121"/>
        <v>0</v>
      </c>
      <c r="BT340" s="64"/>
    </row>
    <row r="341" spans="2:72" x14ac:dyDescent="0.25">
      <c r="B341" s="20"/>
      <c r="C341" s="20" t="e">
        <f ca="1">IF(ISERROR(I341+1)=TRUE,I341,IF(I341="","",MAX(C$15:C340)+1))</f>
        <v>#REF!</v>
      </c>
      <c r="D341" s="20">
        <f t="shared" si="113"/>
        <v>1</v>
      </c>
      <c r="E341"/>
      <c r="G341" s="64"/>
      <c r="H341" s="72"/>
      <c r="I341" s="316">
        <f t="shared" si="122"/>
        <v>242</v>
      </c>
      <c r="J341" s="278" t="s">
        <v>523</v>
      </c>
      <c r="K341" s="30"/>
      <c r="L341" s="30"/>
      <c r="M341" s="30"/>
      <c r="N341" s="30"/>
      <c r="O341" s="31"/>
      <c r="P341" s="43" t="s">
        <v>288</v>
      </c>
      <c r="Q341" s="32"/>
      <c r="R341" s="44" t="s">
        <v>129</v>
      </c>
      <c r="S341" s="33"/>
      <c r="T341" s="72"/>
      <c r="U341" s="64"/>
      <c r="V341" s="86"/>
      <c r="W341" s="221"/>
      <c r="Y341" s="222"/>
      <c r="Z341" s="222"/>
      <c r="AA341" s="225"/>
      <c r="AB341" s="224"/>
      <c r="AC341" s="225"/>
      <c r="AD341" s="224"/>
      <c r="AE341" s="225"/>
      <c r="AF341" s="225"/>
      <c r="AG341" s="225"/>
      <c r="AH341" s="225"/>
      <c r="AI341" s="225"/>
      <c r="AJ341" s="237">
        <f t="shared" si="119"/>
        <v>0</v>
      </c>
      <c r="AL341" s="64"/>
      <c r="AN341" s="221"/>
      <c r="AP341" s="222"/>
      <c r="AQ341" s="225"/>
      <c r="AR341" s="224"/>
      <c r="AS341" s="225"/>
      <c r="AT341" s="224"/>
      <c r="AU341" s="225"/>
      <c r="AV341" s="225"/>
      <c r="AW341" s="225"/>
      <c r="AX341" s="225"/>
      <c r="AY341" s="225"/>
      <c r="AZ341" s="225"/>
      <c r="BA341" s="237">
        <f t="shared" si="120"/>
        <v>0</v>
      </c>
      <c r="BC341" s="64"/>
      <c r="BE341" s="221"/>
      <c r="BG341" s="222"/>
      <c r="BH341" s="225"/>
      <c r="BI341" s="224"/>
      <c r="BJ341" s="225"/>
      <c r="BK341" s="225"/>
      <c r="BL341" s="225"/>
      <c r="BM341" s="225"/>
      <c r="BN341" s="225"/>
      <c r="BO341" s="225"/>
      <c r="BP341" s="225"/>
      <c r="BQ341" s="225"/>
      <c r="BR341" s="237">
        <f t="shared" si="121"/>
        <v>0</v>
      </c>
      <c r="BT341" s="64"/>
    </row>
    <row r="342" spans="2:72" x14ac:dyDescent="0.25">
      <c r="B342" s="20"/>
      <c r="C342" s="20" t="e">
        <f ca="1">IF(ISERROR(I342+1)=TRUE,I342,IF(I342="","",MAX(C$15:C341)+1))</f>
        <v>#REF!</v>
      </c>
      <c r="D342" s="20">
        <f t="shared" ref="D342" si="124">IF(I342="","",IF(ISERROR(I342+1)=TRUE,"",1))</f>
        <v>1</v>
      </c>
      <c r="E342"/>
      <c r="G342" s="64"/>
      <c r="H342" s="72"/>
      <c r="I342" s="316">
        <f t="shared" si="122"/>
        <v>243</v>
      </c>
      <c r="J342" s="283" t="s">
        <v>524</v>
      </c>
      <c r="K342" s="284"/>
      <c r="L342" s="284"/>
      <c r="M342" s="284"/>
      <c r="N342" s="284"/>
      <c r="O342" s="285"/>
      <c r="P342" s="298" t="s">
        <v>288</v>
      </c>
      <c r="Q342" s="32"/>
      <c r="R342" s="44" t="s">
        <v>129</v>
      </c>
      <c r="S342" s="33"/>
      <c r="T342" s="72"/>
      <c r="U342" s="64"/>
      <c r="V342" s="86"/>
      <c r="W342" s="221"/>
      <c r="Y342" s="222"/>
      <c r="Z342" s="222"/>
      <c r="AA342" s="225"/>
      <c r="AB342" s="224"/>
      <c r="AC342" s="225"/>
      <c r="AD342" s="224"/>
      <c r="AE342" s="225"/>
      <c r="AF342" s="225"/>
      <c r="AG342" s="225"/>
      <c r="AH342" s="225"/>
      <c r="AI342" s="225"/>
      <c r="AJ342" s="237">
        <f t="shared" si="119"/>
        <v>0</v>
      </c>
      <c r="AL342" s="64"/>
      <c r="AN342" s="221"/>
      <c r="AP342" s="222"/>
      <c r="AQ342" s="225"/>
      <c r="AR342" s="224"/>
      <c r="AS342" s="225"/>
      <c r="AT342" s="224"/>
      <c r="AU342" s="225"/>
      <c r="AV342" s="225"/>
      <c r="AW342" s="225"/>
      <c r="AX342" s="225"/>
      <c r="AY342" s="225"/>
      <c r="AZ342" s="225"/>
      <c r="BA342" s="237">
        <f t="shared" si="120"/>
        <v>0</v>
      </c>
      <c r="BC342" s="64"/>
      <c r="BE342" s="221"/>
      <c r="BG342" s="222"/>
      <c r="BH342" s="225"/>
      <c r="BI342" s="224"/>
      <c r="BJ342" s="225"/>
      <c r="BK342" s="225"/>
      <c r="BL342" s="225"/>
      <c r="BM342" s="225"/>
      <c r="BN342" s="225"/>
      <c r="BO342" s="225"/>
      <c r="BP342" s="225"/>
      <c r="BQ342" s="225"/>
      <c r="BR342" s="237">
        <f t="shared" si="121"/>
        <v>0</v>
      </c>
      <c r="BT342" s="64"/>
    </row>
    <row r="343" spans="2:72" x14ac:dyDescent="0.25">
      <c r="B343" s="20"/>
      <c r="C343" s="20" t="e">
        <f ca="1">IF(ISERROR(I343+1)=TRUE,I343,IF(I343="","",MAX(C$15:C342)+1))</f>
        <v>#REF!</v>
      </c>
      <c r="D343" s="20">
        <f t="shared" si="113"/>
        <v>1</v>
      </c>
      <c r="E343"/>
      <c r="G343" s="64"/>
      <c r="H343" s="72"/>
      <c r="I343" s="316">
        <f t="shared" si="122"/>
        <v>244</v>
      </c>
      <c r="J343" s="278" t="s">
        <v>525</v>
      </c>
      <c r="K343" s="30"/>
      <c r="L343" s="30"/>
      <c r="M343" s="30"/>
      <c r="N343" s="30"/>
      <c r="O343" s="31"/>
      <c r="P343" s="43" t="s">
        <v>288</v>
      </c>
      <c r="Q343" s="32"/>
      <c r="R343" s="44" t="s">
        <v>129</v>
      </c>
      <c r="S343" s="33"/>
      <c r="T343" s="72"/>
      <c r="U343" s="64"/>
      <c r="V343" s="86"/>
      <c r="W343" s="221"/>
      <c r="Y343" s="222"/>
      <c r="Z343" s="222"/>
      <c r="AA343" s="225"/>
      <c r="AB343" s="224"/>
      <c r="AC343" s="225"/>
      <c r="AD343" s="224">
        <v>50</v>
      </c>
      <c r="AE343" s="225"/>
      <c r="AF343" s="225"/>
      <c r="AG343" s="225"/>
      <c r="AH343" s="225"/>
      <c r="AI343" s="225"/>
      <c r="AJ343" s="237">
        <f t="shared" si="119"/>
        <v>0</v>
      </c>
      <c r="AL343" s="64"/>
      <c r="AN343" s="221"/>
      <c r="AP343" s="222"/>
      <c r="AQ343" s="225"/>
      <c r="AR343" s="224"/>
      <c r="AS343" s="225"/>
      <c r="AT343" s="224"/>
      <c r="AU343" s="225">
        <v>50</v>
      </c>
      <c r="AV343" s="224"/>
      <c r="AW343" s="225"/>
      <c r="AX343" s="225"/>
      <c r="AY343" s="225"/>
      <c r="AZ343" s="225"/>
      <c r="BA343" s="237">
        <f t="shared" si="120"/>
        <v>0</v>
      </c>
      <c r="BC343" s="64"/>
      <c r="BE343" s="221"/>
      <c r="BG343" s="222"/>
      <c r="BH343" s="225"/>
      <c r="BI343" s="224"/>
      <c r="BJ343" s="225"/>
      <c r="BK343" s="224"/>
      <c r="BL343" s="225">
        <v>50</v>
      </c>
      <c r="BM343" s="225"/>
      <c r="BN343" s="225"/>
      <c r="BO343" s="225"/>
      <c r="BP343" s="225"/>
      <c r="BQ343" s="225"/>
      <c r="BR343" s="237">
        <f t="shared" si="121"/>
        <v>0</v>
      </c>
      <c r="BT343" s="64"/>
    </row>
    <row r="344" spans="2:72" x14ac:dyDescent="0.25">
      <c r="B344" s="20"/>
      <c r="C344" s="20"/>
      <c r="D344" s="20"/>
      <c r="E344"/>
      <c r="G344" s="64"/>
      <c r="H344" s="72"/>
      <c r="I344" s="316">
        <f t="shared" si="122"/>
        <v>245</v>
      </c>
      <c r="J344" s="278" t="s">
        <v>526</v>
      </c>
      <c r="K344" s="30"/>
      <c r="L344" s="30"/>
      <c r="M344" s="30"/>
      <c r="N344" s="30"/>
      <c r="O344" s="31"/>
      <c r="P344" s="43" t="s">
        <v>288</v>
      </c>
      <c r="Q344" s="32"/>
      <c r="R344" s="44" t="s">
        <v>129</v>
      </c>
      <c r="S344" s="33"/>
      <c r="T344" s="72"/>
      <c r="U344" s="64"/>
      <c r="V344" s="86"/>
      <c r="W344" s="221"/>
      <c r="Y344" s="222"/>
      <c r="Z344" s="222">
        <v>50</v>
      </c>
      <c r="AA344" s="225"/>
      <c r="AB344" s="224">
        <v>25</v>
      </c>
      <c r="AC344" s="225"/>
      <c r="AD344" s="224"/>
      <c r="AE344" s="225"/>
      <c r="AF344" s="225"/>
      <c r="AG344" s="225"/>
      <c r="AH344" s="225"/>
      <c r="AI344" s="225"/>
      <c r="AJ344" s="237">
        <f t="shared" si="119"/>
        <v>0</v>
      </c>
      <c r="AL344" s="64"/>
      <c r="AN344" s="221"/>
      <c r="AP344" s="222"/>
      <c r="AQ344" s="225">
        <v>50</v>
      </c>
      <c r="AR344" s="224"/>
      <c r="AS344" s="225">
        <v>25</v>
      </c>
      <c r="AT344" s="224"/>
      <c r="AU344" s="225"/>
      <c r="AV344" s="224"/>
      <c r="AW344" s="225"/>
      <c r="AX344" s="225"/>
      <c r="AY344" s="225"/>
      <c r="AZ344" s="225"/>
      <c r="BA344" s="237">
        <f t="shared" si="120"/>
        <v>0</v>
      </c>
      <c r="BC344" s="64"/>
      <c r="BE344" s="221"/>
      <c r="BG344" s="222"/>
      <c r="BH344" s="225">
        <v>50</v>
      </c>
      <c r="BI344" s="224"/>
      <c r="BJ344" s="225">
        <v>25</v>
      </c>
      <c r="BK344" s="224"/>
      <c r="BL344" s="225"/>
      <c r="BM344" s="225"/>
      <c r="BN344" s="225"/>
      <c r="BO344" s="225"/>
      <c r="BP344" s="225"/>
      <c r="BQ344" s="225"/>
      <c r="BR344" s="237">
        <f t="shared" si="121"/>
        <v>0</v>
      </c>
      <c r="BT344" s="64"/>
    </row>
    <row r="345" spans="2:72" x14ac:dyDescent="0.25">
      <c r="B345" s="20"/>
      <c r="C345" s="20" t="e">
        <f ca="1">IF(ISERROR(I345+1)=TRUE,I345,IF(I345="","",MAX(C$15:C343)+1))</f>
        <v>#REF!</v>
      </c>
      <c r="D345" s="20">
        <f t="shared" si="113"/>
        <v>1</v>
      </c>
      <c r="E345"/>
      <c r="G345" s="64"/>
      <c r="H345" s="72"/>
      <c r="I345" s="316">
        <f t="shared" si="122"/>
        <v>246</v>
      </c>
      <c r="J345" s="278" t="s">
        <v>527</v>
      </c>
      <c r="K345" s="30"/>
      <c r="L345" s="30"/>
      <c r="M345" s="30"/>
      <c r="N345" s="30"/>
      <c r="O345" s="31"/>
      <c r="P345" s="43" t="s">
        <v>288</v>
      </c>
      <c r="Q345" s="32"/>
      <c r="R345" s="44" t="s">
        <v>129</v>
      </c>
      <c r="S345" s="33"/>
      <c r="T345" s="72"/>
      <c r="U345" s="64"/>
      <c r="V345" s="86"/>
      <c r="W345" s="221"/>
      <c r="Y345" s="222"/>
      <c r="Z345" s="222"/>
      <c r="AA345" s="225"/>
      <c r="AB345" s="224"/>
      <c r="AC345" s="225"/>
      <c r="AD345" s="224"/>
      <c r="AE345" s="225"/>
      <c r="AF345" s="225"/>
      <c r="AG345" s="225"/>
      <c r="AH345" s="225"/>
      <c r="AI345" s="225"/>
      <c r="AJ345" s="237">
        <f t="shared" si="119"/>
        <v>0</v>
      </c>
      <c r="AL345" s="64"/>
      <c r="AN345" s="221"/>
      <c r="AP345" s="222"/>
      <c r="AQ345" s="225"/>
      <c r="AR345" s="224"/>
      <c r="AS345" s="225"/>
      <c r="AT345" s="224"/>
      <c r="AU345" s="225"/>
      <c r="AV345" s="224"/>
      <c r="AW345" s="225"/>
      <c r="AX345" s="225"/>
      <c r="AY345" s="225"/>
      <c r="AZ345" s="225"/>
      <c r="BA345" s="237">
        <f t="shared" si="120"/>
        <v>0</v>
      </c>
      <c r="BC345" s="64"/>
      <c r="BE345" s="221"/>
      <c r="BG345" s="222"/>
      <c r="BH345" s="225"/>
      <c r="BI345" s="224"/>
      <c r="BJ345" s="225"/>
      <c r="BK345" s="224"/>
      <c r="BL345" s="225"/>
      <c r="BM345" s="225"/>
      <c r="BN345" s="225"/>
      <c r="BO345" s="225"/>
      <c r="BP345" s="225"/>
      <c r="BQ345" s="225"/>
      <c r="BR345" s="237">
        <f t="shared" si="121"/>
        <v>0</v>
      </c>
      <c r="BT345" s="64"/>
    </row>
    <row r="346" spans="2:72" x14ac:dyDescent="0.25">
      <c r="B346" s="20"/>
      <c r="C346" s="20"/>
      <c r="D346" s="20"/>
      <c r="E346"/>
      <c r="G346" s="64"/>
      <c r="H346" s="72"/>
      <c r="I346" s="316">
        <f t="shared" si="122"/>
        <v>247</v>
      </c>
      <c r="J346" s="283" t="s">
        <v>528</v>
      </c>
      <c r="K346" s="284"/>
      <c r="L346" s="284"/>
      <c r="M346" s="284"/>
      <c r="N346" s="284"/>
      <c r="O346" s="285"/>
      <c r="P346" s="298" t="s">
        <v>288</v>
      </c>
      <c r="Q346" s="32"/>
      <c r="R346" s="44" t="s">
        <v>129</v>
      </c>
      <c r="S346" s="33"/>
      <c r="T346" s="72"/>
      <c r="U346" s="64"/>
      <c r="V346" s="86"/>
      <c r="W346" s="221"/>
      <c r="Y346" s="222"/>
      <c r="Z346" s="222"/>
      <c r="AA346" s="225"/>
      <c r="AB346" s="224"/>
      <c r="AC346" s="225"/>
      <c r="AD346" s="224"/>
      <c r="AE346" s="225"/>
      <c r="AF346" s="225"/>
      <c r="AG346" s="225"/>
      <c r="AH346" s="225"/>
      <c r="AI346" s="225"/>
      <c r="AJ346" s="237">
        <f t="shared" si="119"/>
        <v>0</v>
      </c>
      <c r="AL346" s="64"/>
      <c r="AN346" s="221"/>
      <c r="AP346" s="222"/>
      <c r="AQ346" s="225"/>
      <c r="AR346" s="224"/>
      <c r="AS346" s="225"/>
      <c r="AT346" s="224"/>
      <c r="AU346" s="225"/>
      <c r="AV346" s="224"/>
      <c r="AW346" s="225"/>
      <c r="AX346" s="225"/>
      <c r="AY346" s="225"/>
      <c r="AZ346" s="225"/>
      <c r="BA346" s="237">
        <f t="shared" si="120"/>
        <v>0</v>
      </c>
      <c r="BC346" s="64"/>
      <c r="BE346" s="221"/>
      <c r="BG346" s="222"/>
      <c r="BH346" s="225"/>
      <c r="BI346" s="224"/>
      <c r="BJ346" s="225"/>
      <c r="BK346" s="224"/>
      <c r="BL346" s="225"/>
      <c r="BM346" s="225"/>
      <c r="BN346" s="225"/>
      <c r="BO346" s="225"/>
      <c r="BP346" s="225"/>
      <c r="BQ346" s="225"/>
      <c r="BR346" s="237">
        <f t="shared" si="121"/>
        <v>0</v>
      </c>
      <c r="BT346" s="64"/>
    </row>
    <row r="347" spans="2:72" x14ac:dyDescent="0.25">
      <c r="B347" s="20"/>
      <c r="C347" s="20"/>
      <c r="D347" s="20"/>
      <c r="E347"/>
      <c r="G347" s="64"/>
      <c r="H347" s="72"/>
      <c r="I347" s="316">
        <f t="shared" si="122"/>
        <v>248</v>
      </c>
      <c r="J347" s="283" t="s">
        <v>553</v>
      </c>
      <c r="K347" s="284"/>
      <c r="L347" s="284"/>
      <c r="M347" s="284"/>
      <c r="N347" s="284"/>
      <c r="O347" s="285"/>
      <c r="P347" s="298" t="s">
        <v>288</v>
      </c>
      <c r="Q347" s="32"/>
      <c r="R347" s="44" t="s">
        <v>129</v>
      </c>
      <c r="S347" s="33"/>
      <c r="T347" s="72"/>
      <c r="U347" s="64"/>
      <c r="V347" s="86"/>
      <c r="W347" s="221"/>
      <c r="Y347" s="222"/>
      <c r="Z347" s="222"/>
      <c r="AA347" s="225"/>
      <c r="AB347" s="224"/>
      <c r="AC347" s="225"/>
      <c r="AD347" s="224"/>
      <c r="AE347" s="225"/>
      <c r="AF347" s="225"/>
      <c r="AG347" s="225"/>
      <c r="AH347" s="225"/>
      <c r="AI347" s="225">
        <v>292.60000000000002</v>
      </c>
      <c r="AJ347" s="237">
        <f t="shared" si="119"/>
        <v>0</v>
      </c>
      <c r="AL347" s="64"/>
      <c r="AN347" s="221"/>
      <c r="AP347" s="222"/>
      <c r="AQ347" s="225"/>
      <c r="AR347" s="224"/>
      <c r="AS347" s="225"/>
      <c r="AT347" s="224"/>
      <c r="AU347" s="225"/>
      <c r="AV347" s="224"/>
      <c r="AW347" s="225"/>
      <c r="AX347" s="225"/>
      <c r="AY347" s="225"/>
      <c r="AZ347" s="225">
        <v>292.60000000000002</v>
      </c>
      <c r="BA347" s="237">
        <f t="shared" si="120"/>
        <v>0</v>
      </c>
      <c r="BC347" s="64"/>
      <c r="BE347" s="221"/>
      <c r="BG347" s="222"/>
      <c r="BH347" s="225"/>
      <c r="BI347" s="224"/>
      <c r="BJ347" s="225"/>
      <c r="BK347" s="224"/>
      <c r="BL347" s="225"/>
      <c r="BM347" s="225"/>
      <c r="BN347" s="225"/>
      <c r="BO347" s="225"/>
      <c r="BP347" s="225"/>
      <c r="BQ347" s="225">
        <v>292.60000000000002</v>
      </c>
      <c r="BR347" s="237">
        <f t="shared" si="121"/>
        <v>0</v>
      </c>
      <c r="BT347" s="64"/>
    </row>
    <row r="348" spans="2:72" x14ac:dyDescent="0.25">
      <c r="B348" s="20"/>
      <c r="C348" s="20"/>
      <c r="D348" s="20"/>
      <c r="E348"/>
      <c r="G348" s="64"/>
      <c r="H348" s="72"/>
      <c r="I348" s="316">
        <f t="shared" si="122"/>
        <v>249</v>
      </c>
      <c r="J348" s="283" t="s">
        <v>554</v>
      </c>
      <c r="K348" s="284"/>
      <c r="L348" s="284"/>
      <c r="M348" s="284"/>
      <c r="N348" s="284"/>
      <c r="O348" s="285"/>
      <c r="P348" s="298" t="s">
        <v>288</v>
      </c>
      <c r="Q348" s="32"/>
      <c r="R348" s="44" t="s">
        <v>129</v>
      </c>
      <c r="S348" s="33"/>
      <c r="T348" s="72"/>
      <c r="U348" s="64"/>
      <c r="V348" s="86"/>
      <c r="W348" s="221"/>
      <c r="Y348" s="222"/>
      <c r="Z348" s="222"/>
      <c r="AA348" s="225"/>
      <c r="AB348" s="224"/>
      <c r="AC348" s="225"/>
      <c r="AD348" s="224"/>
      <c r="AE348" s="225"/>
      <c r="AF348" s="225"/>
      <c r="AG348" s="225"/>
      <c r="AH348" s="225"/>
      <c r="AI348" s="225"/>
      <c r="AJ348" s="237"/>
      <c r="AL348" s="64"/>
      <c r="AN348" s="221"/>
      <c r="AP348" s="222"/>
      <c r="AQ348" s="225"/>
      <c r="AR348" s="224"/>
      <c r="AS348" s="225"/>
      <c r="AT348" s="224"/>
      <c r="AU348" s="225"/>
      <c r="AV348" s="224"/>
      <c r="AW348" s="225"/>
      <c r="AX348" s="225"/>
      <c r="AY348" s="225"/>
      <c r="AZ348" s="225"/>
      <c r="BA348" s="237"/>
      <c r="BC348" s="64"/>
      <c r="BE348" s="221"/>
      <c r="BG348" s="222"/>
      <c r="BH348" s="225"/>
      <c r="BI348" s="224"/>
      <c r="BJ348" s="225"/>
      <c r="BK348" s="224"/>
      <c r="BL348" s="225"/>
      <c r="BM348" s="225"/>
      <c r="BN348" s="225"/>
      <c r="BO348" s="225"/>
      <c r="BP348" s="225"/>
      <c r="BQ348" s="225"/>
      <c r="BR348" s="237"/>
      <c r="BT348" s="64"/>
    </row>
    <row r="349" spans="2:72" x14ac:dyDescent="0.25">
      <c r="B349" s="20"/>
      <c r="C349" s="20"/>
      <c r="D349" s="20"/>
      <c r="E349"/>
      <c r="G349" s="64"/>
      <c r="H349" s="72"/>
      <c r="I349" s="316">
        <f t="shared" si="122"/>
        <v>250</v>
      </c>
      <c r="J349" s="283" t="s">
        <v>555</v>
      </c>
      <c r="K349" s="284"/>
      <c r="L349" s="284"/>
      <c r="M349" s="284"/>
      <c r="N349" s="284"/>
      <c r="O349" s="285"/>
      <c r="P349" s="298" t="s">
        <v>288</v>
      </c>
      <c r="Q349" s="32"/>
      <c r="R349" s="44" t="s">
        <v>129</v>
      </c>
      <c r="S349" s="33"/>
      <c r="T349" s="72"/>
      <c r="U349" s="64"/>
      <c r="V349" s="86"/>
      <c r="W349" s="221"/>
      <c r="Y349" s="222"/>
      <c r="Z349" s="222"/>
      <c r="AA349" s="225"/>
      <c r="AB349" s="224"/>
      <c r="AC349" s="225"/>
      <c r="AD349" s="224"/>
      <c r="AE349" s="225"/>
      <c r="AF349" s="225"/>
      <c r="AG349" s="225"/>
      <c r="AH349" s="225"/>
      <c r="AI349" s="225"/>
      <c r="AJ349" s="237"/>
      <c r="AL349" s="64"/>
      <c r="AN349" s="221"/>
      <c r="AP349" s="222"/>
      <c r="AQ349" s="225"/>
      <c r="AR349" s="224"/>
      <c r="AS349" s="225"/>
      <c r="AT349" s="224"/>
      <c r="AU349" s="225"/>
      <c r="AV349" s="224"/>
      <c r="AW349" s="225"/>
      <c r="AX349" s="225"/>
      <c r="AY349" s="225"/>
      <c r="AZ349" s="225"/>
      <c r="BA349" s="237"/>
      <c r="BC349" s="64"/>
      <c r="BE349" s="221"/>
      <c r="BG349" s="222"/>
      <c r="BH349" s="225"/>
      <c r="BI349" s="224"/>
      <c r="BJ349" s="225"/>
      <c r="BK349" s="224"/>
      <c r="BL349" s="225"/>
      <c r="BM349" s="225"/>
      <c r="BN349" s="225"/>
      <c r="BO349" s="225"/>
      <c r="BP349" s="225"/>
      <c r="BQ349" s="225"/>
      <c r="BR349" s="237"/>
      <c r="BT349" s="64"/>
    </row>
    <row r="350" spans="2:72" x14ac:dyDescent="0.25">
      <c r="B350" s="20"/>
      <c r="C350" s="20" t="e">
        <f ca="1">IF(ISERROR(I350+1)=TRUE,I350,IF(I350="","",MAX(C$15:C347)+1))</f>
        <v>#REF!</v>
      </c>
      <c r="D350" s="20">
        <f t="shared" si="113"/>
        <v>1</v>
      </c>
      <c r="E350"/>
      <c r="G350" s="64"/>
      <c r="H350" s="72"/>
      <c r="I350" s="316">
        <f t="shared" si="122"/>
        <v>251</v>
      </c>
      <c r="J350" s="283" t="s">
        <v>290</v>
      </c>
      <c r="K350" s="284"/>
      <c r="L350" s="284"/>
      <c r="M350" s="284"/>
      <c r="N350" s="284"/>
      <c r="O350" s="285"/>
      <c r="P350" s="298" t="s">
        <v>291</v>
      </c>
      <c r="Q350" s="32"/>
      <c r="R350" s="44" t="s">
        <v>129</v>
      </c>
      <c r="S350" s="33"/>
      <c r="T350" s="72"/>
      <c r="U350" s="64"/>
      <c r="V350" s="86"/>
      <c r="W350" s="221"/>
      <c r="Y350" s="222"/>
      <c r="Z350" s="222"/>
      <c r="AA350" s="225"/>
      <c r="AB350" s="224"/>
      <c r="AC350" s="225"/>
      <c r="AD350" s="224"/>
      <c r="AE350" s="225"/>
      <c r="AF350" s="225"/>
      <c r="AG350" s="225"/>
      <c r="AH350" s="225"/>
      <c r="AI350" s="225"/>
      <c r="AJ350" s="237">
        <f t="shared" si="119"/>
        <v>0</v>
      </c>
      <c r="AL350" s="64"/>
      <c r="AN350" s="221"/>
      <c r="AP350" s="222"/>
      <c r="AQ350" s="225"/>
      <c r="AR350" s="224"/>
      <c r="AS350" s="225"/>
      <c r="AT350" s="224"/>
      <c r="AU350" s="225"/>
      <c r="AV350" s="224"/>
      <c r="AW350" s="225"/>
      <c r="AX350" s="225"/>
      <c r="AY350" s="225"/>
      <c r="AZ350" s="225"/>
      <c r="BA350" s="237">
        <f t="shared" si="120"/>
        <v>0</v>
      </c>
      <c r="BC350" s="64"/>
      <c r="BE350" s="221"/>
      <c r="BG350" s="222"/>
      <c r="BH350" s="225"/>
      <c r="BI350" s="224"/>
      <c r="BJ350" s="225"/>
      <c r="BK350" s="224"/>
      <c r="BL350" s="225"/>
      <c r="BM350" s="225"/>
      <c r="BN350" s="225"/>
      <c r="BO350" s="225"/>
      <c r="BP350" s="225"/>
      <c r="BQ350" s="225"/>
      <c r="BR350" s="237">
        <f t="shared" si="121"/>
        <v>0</v>
      </c>
      <c r="BT350" s="64"/>
    </row>
    <row r="351" spans="2:72" x14ac:dyDescent="0.25">
      <c r="B351" s="20"/>
      <c r="C351" s="20" t="e">
        <f ca="1">IF(ISERROR(I351+1)=TRUE,I351,IF(I351="","",MAX(C$15:C350)+1))</f>
        <v>#REF!</v>
      </c>
      <c r="D351" s="20">
        <f t="shared" si="113"/>
        <v>1</v>
      </c>
      <c r="E351"/>
      <c r="G351" s="64"/>
      <c r="H351" s="72"/>
      <c r="I351" s="316">
        <f t="shared" si="122"/>
        <v>252</v>
      </c>
      <c r="J351" s="283" t="s">
        <v>292</v>
      </c>
      <c r="K351" s="284"/>
      <c r="L351" s="284"/>
      <c r="M351" s="284"/>
      <c r="N351" s="284"/>
      <c r="O351" s="285"/>
      <c r="P351" s="298" t="s">
        <v>291</v>
      </c>
      <c r="Q351" s="32"/>
      <c r="R351" s="44" t="s">
        <v>129</v>
      </c>
      <c r="S351" s="33"/>
      <c r="T351" s="72"/>
      <c r="U351" s="64"/>
      <c r="V351" s="86"/>
      <c r="W351" s="221"/>
      <c r="Y351" s="222"/>
      <c r="Z351" s="222">
        <v>1364.4</v>
      </c>
      <c r="AA351" s="225"/>
      <c r="AB351" s="224"/>
      <c r="AC351" s="225"/>
      <c r="AD351" s="224"/>
      <c r="AE351" s="225"/>
      <c r="AF351" s="225"/>
      <c r="AG351" s="225"/>
      <c r="AH351" s="225"/>
      <c r="AI351" s="225"/>
      <c r="AJ351" s="237">
        <f t="shared" si="119"/>
        <v>0</v>
      </c>
      <c r="AL351" s="64"/>
      <c r="AN351" s="221"/>
      <c r="AP351" s="222"/>
      <c r="AQ351" s="225">
        <v>1364</v>
      </c>
      <c r="AR351" s="224"/>
      <c r="AS351" s="225"/>
      <c r="AT351" s="224"/>
      <c r="AU351" s="225"/>
      <c r="AV351" s="224"/>
      <c r="AW351" s="225"/>
      <c r="AX351" s="225"/>
      <c r="AY351" s="225"/>
      <c r="AZ351" s="225"/>
      <c r="BA351" s="237">
        <f t="shared" si="120"/>
        <v>0</v>
      </c>
      <c r="BC351" s="64"/>
      <c r="BE351" s="221"/>
      <c r="BG351" s="222"/>
      <c r="BH351" s="225">
        <v>1364.4</v>
      </c>
      <c r="BI351" s="224"/>
      <c r="BJ351" s="225"/>
      <c r="BK351" s="224"/>
      <c r="BL351" s="225"/>
      <c r="BM351" s="225"/>
      <c r="BN351" s="225"/>
      <c r="BO351" s="225"/>
      <c r="BP351" s="225"/>
      <c r="BQ351" s="225"/>
      <c r="BR351" s="237">
        <f t="shared" si="121"/>
        <v>0</v>
      </c>
      <c r="BT351" s="64"/>
    </row>
    <row r="352" spans="2:72" x14ac:dyDescent="0.25">
      <c r="B352" s="20"/>
      <c r="C352" s="20" t="e">
        <f ca="1">IF(ISERROR(I352+1)=TRUE,I352,IF(I352="","",MAX(C$15:C351)+1))</f>
        <v>#REF!</v>
      </c>
      <c r="D352" s="20">
        <f t="shared" si="113"/>
        <v>1</v>
      </c>
      <c r="E352"/>
      <c r="G352" s="64"/>
      <c r="H352" s="72"/>
      <c r="I352" s="316">
        <f t="shared" si="122"/>
        <v>253</v>
      </c>
      <c r="J352" s="283" t="s">
        <v>293</v>
      </c>
      <c r="K352" s="284"/>
      <c r="L352" s="284"/>
      <c r="M352" s="284"/>
      <c r="N352" s="284"/>
      <c r="O352" s="285"/>
      <c r="P352" s="298" t="s">
        <v>291</v>
      </c>
      <c r="Q352" s="32"/>
      <c r="R352" s="44" t="s">
        <v>129</v>
      </c>
      <c r="S352" s="33"/>
      <c r="T352" s="72"/>
      <c r="U352" s="64"/>
      <c r="V352" s="86"/>
      <c r="W352" s="221"/>
      <c r="Y352" s="222"/>
      <c r="Z352" s="222"/>
      <c r="AA352" s="225"/>
      <c r="AB352" s="224">
        <v>101.6</v>
      </c>
      <c r="AC352" s="225"/>
      <c r="AD352" s="224">
        <v>191.6</v>
      </c>
      <c r="AE352" s="225"/>
      <c r="AF352" s="225">
        <v>262</v>
      </c>
      <c r="AG352" s="225"/>
      <c r="AH352" s="225"/>
      <c r="AI352" s="225"/>
      <c r="AJ352" s="237">
        <f t="shared" si="119"/>
        <v>0</v>
      </c>
      <c r="AL352" s="64"/>
      <c r="AN352" s="221"/>
      <c r="AP352" s="222"/>
      <c r="AQ352" s="225"/>
      <c r="AR352" s="224"/>
      <c r="AS352" s="225">
        <v>101.6</v>
      </c>
      <c r="AT352" s="224"/>
      <c r="AU352" s="225">
        <v>191.6</v>
      </c>
      <c r="AV352" s="224"/>
      <c r="AW352" s="225">
        <v>262</v>
      </c>
      <c r="AX352" s="225"/>
      <c r="AY352" s="225"/>
      <c r="AZ352" s="225"/>
      <c r="BA352" s="237">
        <f t="shared" si="120"/>
        <v>0</v>
      </c>
      <c r="BC352" s="64"/>
      <c r="BE352" s="221"/>
      <c r="BG352" s="222"/>
      <c r="BH352" s="225"/>
      <c r="BI352" s="224"/>
      <c r="BJ352" s="225">
        <v>101.6</v>
      </c>
      <c r="BK352" s="224"/>
      <c r="BL352" s="264">
        <v>191.6</v>
      </c>
      <c r="BM352" s="225"/>
      <c r="BN352" s="225">
        <v>262</v>
      </c>
      <c r="BO352" s="225"/>
      <c r="BP352" s="225"/>
      <c r="BQ352" s="225"/>
      <c r="BR352" s="237">
        <f t="shared" si="121"/>
        <v>0</v>
      </c>
      <c r="BT352" s="64"/>
    </row>
    <row r="353" spans="2:72" x14ac:dyDescent="0.25">
      <c r="B353" s="20"/>
      <c r="C353" s="20"/>
      <c r="D353" s="20"/>
      <c r="E353"/>
      <c r="G353" s="64"/>
      <c r="H353" s="72"/>
      <c r="I353" s="316">
        <f t="shared" si="122"/>
        <v>254</v>
      </c>
      <c r="J353" s="283" t="s">
        <v>529</v>
      </c>
      <c r="K353" s="284"/>
      <c r="L353" s="284"/>
      <c r="M353" s="284"/>
      <c r="N353" s="284"/>
      <c r="O353" s="285"/>
      <c r="P353" s="298" t="s">
        <v>183</v>
      </c>
      <c r="Q353" s="32"/>
      <c r="R353" s="44" t="s">
        <v>129</v>
      </c>
      <c r="S353" s="33"/>
      <c r="T353" s="72"/>
      <c r="U353" s="64"/>
      <c r="V353" s="86"/>
      <c r="W353" s="221"/>
      <c r="Y353" s="222"/>
      <c r="Z353" s="222"/>
      <c r="AA353" s="225"/>
      <c r="AB353" s="224"/>
      <c r="AC353" s="225"/>
      <c r="AD353" s="224"/>
      <c r="AE353" s="225"/>
      <c r="AF353" s="225"/>
      <c r="AG353" s="225"/>
      <c r="AH353" s="225"/>
      <c r="AI353" s="225"/>
      <c r="AJ353" s="237">
        <f t="shared" si="119"/>
        <v>0</v>
      </c>
      <c r="AL353" s="64"/>
      <c r="AN353" s="221"/>
      <c r="AP353" s="222"/>
      <c r="AQ353" s="225"/>
      <c r="AR353" s="224"/>
      <c r="AS353" s="225"/>
      <c r="AT353" s="224"/>
      <c r="AU353" s="225"/>
      <c r="AV353" s="224"/>
      <c r="AW353" s="225"/>
      <c r="AX353" s="225"/>
      <c r="AY353" s="225"/>
      <c r="AZ353" s="225"/>
      <c r="BA353" s="237">
        <f t="shared" si="120"/>
        <v>0</v>
      </c>
      <c r="BC353" s="64"/>
      <c r="BE353" s="221"/>
      <c r="BG353" s="222"/>
      <c r="BH353" s="225"/>
      <c r="BI353" s="224"/>
      <c r="BJ353" s="225"/>
      <c r="BK353" s="224"/>
      <c r="BL353" s="225"/>
      <c r="BM353" s="225"/>
      <c r="BN353" s="225"/>
      <c r="BO353" s="225"/>
      <c r="BP353" s="225"/>
      <c r="BQ353" s="225"/>
      <c r="BR353" s="237">
        <f t="shared" si="121"/>
        <v>0</v>
      </c>
      <c r="BT353" s="64"/>
    </row>
    <row r="354" spans="2:72" x14ac:dyDescent="0.25">
      <c r="B354" s="20"/>
      <c r="C354" s="20"/>
      <c r="D354" s="20"/>
      <c r="E354"/>
      <c r="G354" s="64"/>
      <c r="H354" s="72"/>
      <c r="I354" s="316">
        <f t="shared" si="122"/>
        <v>255</v>
      </c>
      <c r="J354" s="283" t="s">
        <v>530</v>
      </c>
      <c r="K354" s="284"/>
      <c r="L354" s="284"/>
      <c r="M354" s="284"/>
      <c r="N354" s="284"/>
      <c r="O354" s="285"/>
      <c r="P354" s="298" t="s">
        <v>183</v>
      </c>
      <c r="Q354" s="32"/>
      <c r="R354" s="44" t="s">
        <v>129</v>
      </c>
      <c r="S354" s="33"/>
      <c r="T354" s="72"/>
      <c r="U354" s="64"/>
      <c r="V354" s="86"/>
      <c r="W354" s="221"/>
      <c r="Y354" s="222"/>
      <c r="Z354" s="222"/>
      <c r="AA354" s="225"/>
      <c r="AB354" s="224"/>
      <c r="AC354" s="225"/>
      <c r="AD354" s="224"/>
      <c r="AE354" s="225"/>
      <c r="AF354" s="225"/>
      <c r="AG354" s="225"/>
      <c r="AH354" s="225"/>
      <c r="AI354" s="225"/>
      <c r="AJ354" s="237">
        <f t="shared" si="119"/>
        <v>0</v>
      </c>
      <c r="AL354" s="64"/>
      <c r="AN354" s="221"/>
      <c r="AP354" s="222"/>
      <c r="AQ354" s="225"/>
      <c r="AR354" s="224"/>
      <c r="AS354" s="225"/>
      <c r="AT354" s="224"/>
      <c r="AU354" s="225"/>
      <c r="AV354" s="224"/>
      <c r="AW354" s="225"/>
      <c r="AX354" s="225"/>
      <c r="AY354" s="225"/>
      <c r="AZ354" s="225"/>
      <c r="BA354" s="237">
        <f t="shared" si="120"/>
        <v>0</v>
      </c>
      <c r="BC354" s="64"/>
      <c r="BE354" s="221"/>
      <c r="BG354" s="222"/>
      <c r="BH354" s="225"/>
      <c r="BI354" s="224"/>
      <c r="BJ354" s="225"/>
      <c r="BK354" s="224"/>
      <c r="BL354" s="225"/>
      <c r="BM354" s="225"/>
      <c r="BN354" s="225"/>
      <c r="BO354" s="225"/>
      <c r="BP354" s="225"/>
      <c r="BQ354" s="225"/>
      <c r="BR354" s="237">
        <f t="shared" si="121"/>
        <v>0</v>
      </c>
      <c r="BT354" s="64"/>
    </row>
    <row r="355" spans="2:72" x14ac:dyDescent="0.25">
      <c r="B355" s="20"/>
      <c r="C355" s="20"/>
      <c r="D355" s="20"/>
      <c r="E355"/>
      <c r="G355" s="64"/>
      <c r="H355" s="72"/>
      <c r="I355" s="316">
        <f t="shared" si="122"/>
        <v>256</v>
      </c>
      <c r="J355" s="283" t="s">
        <v>531</v>
      </c>
      <c r="K355" s="284"/>
      <c r="L355" s="284"/>
      <c r="M355" s="284"/>
      <c r="N355" s="284"/>
      <c r="O355" s="285"/>
      <c r="P355" s="298" t="s">
        <v>183</v>
      </c>
      <c r="Q355" s="32"/>
      <c r="R355" s="44" t="s">
        <v>129</v>
      </c>
      <c r="S355" s="33"/>
      <c r="T355" s="72"/>
      <c r="U355" s="64"/>
      <c r="V355" s="86"/>
      <c r="W355" s="221"/>
      <c r="Y355" s="222"/>
      <c r="Z355" s="222"/>
      <c r="AA355" s="225"/>
      <c r="AB355" s="224"/>
      <c r="AC355" s="225"/>
      <c r="AD355" s="224"/>
      <c r="AE355" s="225"/>
      <c r="AF355" s="225"/>
      <c r="AG355" s="225"/>
      <c r="AH355" s="225"/>
      <c r="AI355" s="225"/>
      <c r="AJ355" s="237">
        <f t="shared" si="119"/>
        <v>0</v>
      </c>
      <c r="AL355" s="64"/>
      <c r="AN355" s="221"/>
      <c r="AP355" s="222"/>
      <c r="AQ355" s="225"/>
      <c r="AR355" s="224"/>
      <c r="AS355" s="225"/>
      <c r="AT355" s="224"/>
      <c r="AU355" s="225"/>
      <c r="AV355" s="224"/>
      <c r="AW355" s="225"/>
      <c r="AX355" s="225"/>
      <c r="AY355" s="225"/>
      <c r="AZ355" s="225"/>
      <c r="BA355" s="237">
        <f t="shared" si="120"/>
        <v>0</v>
      </c>
      <c r="BC355" s="64"/>
      <c r="BE355" s="221"/>
      <c r="BG355" s="222"/>
      <c r="BH355" s="225"/>
      <c r="BI355" s="224"/>
      <c r="BJ355" s="225"/>
      <c r="BK355" s="224"/>
      <c r="BL355" s="225"/>
      <c r="BM355" s="225"/>
      <c r="BN355" s="225"/>
      <c r="BO355" s="225"/>
      <c r="BP355" s="225"/>
      <c r="BQ355" s="225"/>
      <c r="BR355" s="237">
        <f t="shared" si="121"/>
        <v>0</v>
      </c>
      <c r="BT355" s="64"/>
    </row>
    <row r="356" spans="2:72" x14ac:dyDescent="0.25">
      <c r="B356" s="20"/>
      <c r="C356" s="20"/>
      <c r="D356" s="20"/>
      <c r="E356"/>
      <c r="G356" s="64"/>
      <c r="H356" s="72"/>
      <c r="I356" s="316">
        <f t="shared" si="122"/>
        <v>257</v>
      </c>
      <c r="J356" s="283" t="s">
        <v>515</v>
      </c>
      <c r="K356" s="284"/>
      <c r="L356" s="284"/>
      <c r="M356" s="284"/>
      <c r="N356" s="284"/>
      <c r="O356" s="285"/>
      <c r="P356" s="298" t="s">
        <v>183</v>
      </c>
      <c r="Q356" s="32"/>
      <c r="R356" s="44" t="s">
        <v>129</v>
      </c>
      <c r="S356" s="33"/>
      <c r="T356" s="72"/>
      <c r="U356" s="64"/>
      <c r="V356" s="86"/>
      <c r="W356" s="221"/>
      <c r="Y356" s="222"/>
      <c r="Z356" s="222"/>
      <c r="AA356" s="225"/>
      <c r="AB356" s="224"/>
      <c r="AC356" s="225"/>
      <c r="AD356" s="224"/>
      <c r="AE356" s="225"/>
      <c r="AF356" s="225"/>
      <c r="AG356" s="225"/>
      <c r="AH356" s="225"/>
      <c r="AI356" s="225"/>
      <c r="AJ356" s="237">
        <f t="shared" si="119"/>
        <v>0</v>
      </c>
      <c r="AL356" s="64"/>
      <c r="AN356" s="221"/>
      <c r="AP356" s="222"/>
      <c r="AQ356" s="225"/>
      <c r="AR356" s="224"/>
      <c r="AS356" s="225"/>
      <c r="AT356" s="224"/>
      <c r="AU356" s="225"/>
      <c r="AV356" s="224"/>
      <c r="AW356" s="225"/>
      <c r="AX356" s="225"/>
      <c r="AY356" s="225"/>
      <c r="AZ356" s="225"/>
      <c r="BA356" s="237">
        <f t="shared" si="120"/>
        <v>0</v>
      </c>
      <c r="BC356" s="64"/>
      <c r="BE356" s="221"/>
      <c r="BG356" s="222"/>
      <c r="BH356" s="225"/>
      <c r="BI356" s="224"/>
      <c r="BJ356" s="225"/>
      <c r="BK356" s="224"/>
      <c r="BL356" s="225"/>
      <c r="BM356" s="225"/>
      <c r="BN356" s="225"/>
      <c r="BO356" s="225"/>
      <c r="BP356" s="225"/>
      <c r="BQ356" s="225"/>
      <c r="BR356" s="237">
        <f t="shared" si="121"/>
        <v>0</v>
      </c>
      <c r="BT356" s="64"/>
    </row>
    <row r="357" spans="2:72" x14ac:dyDescent="0.25">
      <c r="B357" s="20"/>
      <c r="C357" s="20"/>
      <c r="D357" s="20"/>
      <c r="E357"/>
      <c r="G357" s="64"/>
      <c r="H357" s="72"/>
      <c r="I357" s="316">
        <f t="shared" si="122"/>
        <v>258</v>
      </c>
      <c r="J357" s="283" t="s">
        <v>546</v>
      </c>
      <c r="K357" s="284"/>
      <c r="L357" s="284"/>
      <c r="M357" s="284"/>
      <c r="N357" s="284"/>
      <c r="O357" s="285"/>
      <c r="P357" s="298" t="s">
        <v>289</v>
      </c>
      <c r="Q357" s="32"/>
      <c r="R357" s="44" t="s">
        <v>129</v>
      </c>
      <c r="S357" s="33"/>
      <c r="T357" s="72"/>
      <c r="U357" s="64"/>
      <c r="V357" s="86"/>
      <c r="W357" s="221"/>
      <c r="Y357" s="222"/>
      <c r="Z357" s="222"/>
      <c r="AA357" s="225"/>
      <c r="AB357" s="224"/>
      <c r="AC357" s="225"/>
      <c r="AD357" s="224"/>
      <c r="AE357" s="225"/>
      <c r="AF357" s="225"/>
      <c r="AG357" s="225"/>
      <c r="AH357" s="225"/>
      <c r="AI357" s="225"/>
      <c r="AJ357" s="237">
        <f t="shared" si="119"/>
        <v>0</v>
      </c>
      <c r="AL357" s="64"/>
      <c r="AN357" s="221"/>
      <c r="AP357" s="222"/>
      <c r="AQ357" s="225"/>
      <c r="AR357" s="266">
        <v>3.7999999999999999E-2</v>
      </c>
      <c r="AS357" s="265"/>
      <c r="AT357" s="266">
        <v>4.2000000000000003E-2</v>
      </c>
      <c r="AU357" s="265">
        <v>0.27100000000000002</v>
      </c>
      <c r="AV357" s="266">
        <v>7.9000000000000001E-2</v>
      </c>
      <c r="AW357" s="265">
        <v>0.25</v>
      </c>
      <c r="AX357" s="265">
        <v>1.2999999999999999E-2</v>
      </c>
      <c r="AY357" s="265"/>
      <c r="AZ357" s="265">
        <v>0.14930568277580333</v>
      </c>
      <c r="BA357" s="237">
        <f t="shared" si="120"/>
        <v>0</v>
      </c>
      <c r="BC357" s="64"/>
      <c r="BE357" s="221"/>
      <c r="BG357" s="222"/>
      <c r="BH357" s="265">
        <v>3.7999999999999999E-2</v>
      </c>
      <c r="BI357" s="265">
        <v>0.13800000000000001</v>
      </c>
      <c r="BJ357" s="265">
        <v>4.2000000000000003E-2</v>
      </c>
      <c r="BK357" s="265">
        <v>0.27100000000000002</v>
      </c>
      <c r="BL357" s="265">
        <v>7.9000000000000001E-2</v>
      </c>
      <c r="BM357" s="265">
        <v>0.25</v>
      </c>
      <c r="BN357" s="265">
        <v>1.2999999999999999E-2</v>
      </c>
      <c r="BO357" s="265"/>
      <c r="BP357" s="265">
        <v>0.129</v>
      </c>
      <c r="BQ357" s="225"/>
      <c r="BR357" s="237">
        <f t="shared" si="121"/>
        <v>0</v>
      </c>
      <c r="BT357" s="64"/>
    </row>
    <row r="358" spans="2:72" x14ac:dyDescent="0.25">
      <c r="B358" s="20"/>
      <c r="C358" s="20"/>
      <c r="D358" s="20"/>
      <c r="E358"/>
      <c r="G358" s="64"/>
      <c r="H358" s="72"/>
      <c r="I358" s="316">
        <f t="shared" si="122"/>
        <v>259</v>
      </c>
      <c r="J358" s="283" t="s">
        <v>532</v>
      </c>
      <c r="K358" s="284"/>
      <c r="L358" s="284"/>
      <c r="M358" s="284"/>
      <c r="N358" s="284"/>
      <c r="O358" s="285"/>
      <c r="P358" s="298" t="s">
        <v>198</v>
      </c>
      <c r="Q358" s="32"/>
      <c r="R358" s="44" t="s">
        <v>129</v>
      </c>
      <c r="S358" s="33"/>
      <c r="T358" s="72"/>
      <c r="U358" s="64"/>
      <c r="V358" s="86"/>
      <c r="W358" s="221"/>
      <c r="Y358" s="222"/>
      <c r="Z358" s="222"/>
      <c r="AA358" s="225"/>
      <c r="AB358" s="224"/>
      <c r="AC358" s="225"/>
      <c r="AD358" s="224"/>
      <c r="AE358" s="225"/>
      <c r="AF358" s="225"/>
      <c r="AG358" s="225"/>
      <c r="AH358" s="225"/>
      <c r="AI358" s="225"/>
      <c r="AJ358" s="237">
        <f t="shared" si="119"/>
        <v>0</v>
      </c>
      <c r="AL358" s="64"/>
      <c r="AN358" s="221"/>
      <c r="AP358" s="222"/>
      <c r="AQ358" s="225"/>
      <c r="AR358" s="224"/>
      <c r="AS358" s="225"/>
      <c r="AT358" s="224"/>
      <c r="AU358" s="225"/>
      <c r="AV358" s="224"/>
      <c r="AW358" s="225"/>
      <c r="AX358" s="225"/>
      <c r="AY358" s="225"/>
      <c r="AZ358" s="225"/>
      <c r="BA358" s="237">
        <f t="shared" si="120"/>
        <v>0</v>
      </c>
      <c r="BC358" s="64"/>
      <c r="BE358" s="221"/>
      <c r="BG358" s="222"/>
      <c r="BH358" s="225"/>
      <c r="BI358" s="224"/>
      <c r="BJ358" s="225"/>
      <c r="BK358" s="224"/>
      <c r="BL358" s="225"/>
      <c r="BM358" s="225"/>
      <c r="BN358" s="225"/>
      <c r="BO358" s="225"/>
      <c r="BP358" s="225"/>
      <c r="BQ358" s="225"/>
      <c r="BR358" s="237">
        <f t="shared" si="121"/>
        <v>0</v>
      </c>
      <c r="BT358" s="64"/>
    </row>
    <row r="359" spans="2:72" x14ac:dyDescent="0.25">
      <c r="B359" s="20"/>
      <c r="C359" s="20" t="e">
        <f ca="1">IF(ISERROR(I359+1)=TRUE,I359,IF(I359="","",MAX(C$15:C352)+1))</f>
        <v>#REF!</v>
      </c>
      <c r="D359" s="20">
        <f t="shared" si="113"/>
        <v>1</v>
      </c>
      <c r="E359"/>
      <c r="G359" s="64"/>
      <c r="H359" s="72"/>
      <c r="I359" s="316">
        <f t="shared" si="122"/>
        <v>260</v>
      </c>
      <c r="J359" s="278" t="s">
        <v>533</v>
      </c>
      <c r="K359" s="30"/>
      <c r="L359" s="30"/>
      <c r="M359" s="30"/>
      <c r="N359" s="30"/>
      <c r="O359" s="31"/>
      <c r="P359" s="298" t="s">
        <v>545</v>
      </c>
      <c r="Q359" s="32"/>
      <c r="R359" s="44" t="s">
        <v>129</v>
      </c>
      <c r="S359" s="33"/>
      <c r="T359" s="72"/>
      <c r="U359" s="64"/>
      <c r="V359" s="86"/>
      <c r="W359" s="221"/>
      <c r="Y359" s="222"/>
      <c r="Z359" s="222"/>
      <c r="AA359" s="222"/>
      <c r="AB359" s="222">
        <f>68*AB10</f>
        <v>215.56</v>
      </c>
      <c r="AC359" s="222">
        <f>20*AC10</f>
        <v>83.2</v>
      </c>
      <c r="AD359" s="222">
        <f>18*AD10</f>
        <v>62.820000000000007</v>
      </c>
      <c r="AE359" s="222">
        <f>10*AE10</f>
        <v>32.400000000000006</v>
      </c>
      <c r="AF359" s="222">
        <f>14*AF10</f>
        <v>79.8</v>
      </c>
      <c r="AG359" s="222"/>
      <c r="AH359" s="222">
        <f>4*AH10</f>
        <v>15.8</v>
      </c>
      <c r="AI359" s="225">
        <f>5*AI10</f>
        <v>35</v>
      </c>
      <c r="AJ359" s="237">
        <f>SUM(Y359:AI359)*$Q359</f>
        <v>0</v>
      </c>
      <c r="AL359" s="64"/>
      <c r="AN359" s="221"/>
      <c r="AP359" s="222"/>
      <c r="AQ359" s="265"/>
      <c r="AR359" s="266"/>
      <c r="AS359" s="222">
        <f>68*AS10</f>
        <v>193.12</v>
      </c>
      <c r="AT359" s="222">
        <f>20*AT10</f>
        <v>83.2</v>
      </c>
      <c r="AU359" s="222">
        <f>18*AU10</f>
        <v>59.4</v>
      </c>
      <c r="AV359" s="222">
        <f>10*AV10</f>
        <v>31.8</v>
      </c>
      <c r="AW359" s="222">
        <f>14*AW10</f>
        <v>83.02</v>
      </c>
      <c r="AX359" s="222"/>
      <c r="AY359" s="222">
        <f>4*AY10</f>
        <v>16.32</v>
      </c>
      <c r="AZ359" s="225">
        <f>5*AZ10</f>
        <v>35</v>
      </c>
      <c r="BA359" s="237">
        <f t="shared" si="120"/>
        <v>0</v>
      </c>
      <c r="BC359" s="64"/>
      <c r="BE359" s="221"/>
      <c r="BG359" s="222"/>
      <c r="BH359" s="265"/>
      <c r="BI359" s="266"/>
      <c r="BJ359" s="222">
        <f>68*BJ10</f>
        <v>215.56</v>
      </c>
      <c r="BK359" s="222">
        <f>20*BK10</f>
        <v>83</v>
      </c>
      <c r="BL359" s="222">
        <f>18*BL10</f>
        <v>44.46</v>
      </c>
      <c r="BM359" s="222">
        <f>10*BM10</f>
        <v>28.1</v>
      </c>
      <c r="BN359" s="222">
        <f>14*BN10</f>
        <v>152.6</v>
      </c>
      <c r="BO359" s="222"/>
      <c r="BP359" s="222">
        <f>4*BP10</f>
        <v>15.88</v>
      </c>
      <c r="BQ359" s="225">
        <f>5*BQ10</f>
        <v>35</v>
      </c>
      <c r="BR359" s="237">
        <f t="shared" si="121"/>
        <v>0</v>
      </c>
      <c r="BT359" s="64"/>
    </row>
    <row r="360" spans="2:72" x14ac:dyDescent="0.25">
      <c r="B360" s="20"/>
      <c r="C360" s="20"/>
      <c r="D360" s="20"/>
      <c r="E360"/>
      <c r="G360" s="64"/>
      <c r="H360" s="72"/>
      <c r="I360" s="316">
        <f t="shared" si="122"/>
        <v>261</v>
      </c>
      <c r="J360" s="278" t="s">
        <v>294</v>
      </c>
      <c r="K360" s="30"/>
      <c r="L360" s="30"/>
      <c r="M360" s="30"/>
      <c r="N360" s="30"/>
      <c r="O360" s="31"/>
      <c r="P360" s="43" t="s">
        <v>295</v>
      </c>
      <c r="Q360" s="32"/>
      <c r="R360" s="44" t="s">
        <v>129</v>
      </c>
      <c r="S360" s="33"/>
      <c r="T360" s="72"/>
      <c r="U360" s="64"/>
      <c r="V360" s="86"/>
      <c r="W360" s="221"/>
      <c r="Y360" s="222"/>
      <c r="Z360" s="222"/>
      <c r="AA360" s="225"/>
      <c r="AB360" s="224"/>
      <c r="AC360" s="225"/>
      <c r="AD360" s="224"/>
      <c r="AE360" s="225"/>
      <c r="AF360" s="225"/>
      <c r="AG360" s="225"/>
      <c r="AH360" s="225"/>
      <c r="AI360" s="225"/>
      <c r="AJ360" s="237">
        <f t="shared" si="119"/>
        <v>0</v>
      </c>
      <c r="AL360" s="64"/>
      <c r="AN360" s="221"/>
      <c r="AP360" s="222"/>
      <c r="AQ360" s="225"/>
      <c r="AR360" s="224"/>
      <c r="AS360" s="225"/>
      <c r="AT360" s="224"/>
      <c r="AU360" s="225"/>
      <c r="AV360" s="224"/>
      <c r="AW360" s="225"/>
      <c r="AX360" s="225"/>
      <c r="AY360" s="225"/>
      <c r="AZ360" s="225"/>
      <c r="BA360" s="237">
        <f t="shared" si="120"/>
        <v>0</v>
      </c>
      <c r="BC360" s="64"/>
      <c r="BE360" s="221"/>
      <c r="BG360" s="222"/>
      <c r="BH360" s="225"/>
      <c r="BI360" s="224"/>
      <c r="BJ360" s="225"/>
      <c r="BK360" s="224"/>
      <c r="BL360" s="225"/>
      <c r="BM360" s="225"/>
      <c r="BN360" s="225"/>
      <c r="BO360" s="225"/>
      <c r="BP360" s="225"/>
      <c r="BQ360" s="225"/>
      <c r="BR360" s="237">
        <f t="shared" si="121"/>
        <v>0</v>
      </c>
      <c r="BT360" s="64"/>
    </row>
    <row r="361" spans="2:72" x14ac:dyDescent="0.25">
      <c r="B361" s="20"/>
      <c r="C361" s="20"/>
      <c r="D361" s="20"/>
      <c r="E361"/>
      <c r="G361" s="64"/>
      <c r="H361" s="72"/>
      <c r="I361" s="316">
        <f t="shared" si="122"/>
        <v>262</v>
      </c>
      <c r="J361" s="278" t="s">
        <v>534</v>
      </c>
      <c r="K361" s="30"/>
      <c r="L361" s="30"/>
      <c r="M361" s="30"/>
      <c r="N361" s="30"/>
      <c r="O361" s="31"/>
      <c r="P361" s="43" t="s">
        <v>536</v>
      </c>
      <c r="Q361" s="32"/>
      <c r="R361" s="44" t="s">
        <v>129</v>
      </c>
      <c r="S361" s="33"/>
      <c r="T361" s="72"/>
      <c r="U361" s="64"/>
      <c r="V361" s="86"/>
      <c r="W361" s="221"/>
      <c r="Y361" s="222">
        <f t="shared" ref="Y361:AI361" si="125">Y10</f>
        <v>0</v>
      </c>
      <c r="Z361" s="332">
        <f t="shared" si="125"/>
        <v>1.29</v>
      </c>
      <c r="AA361" s="332">
        <f t="shared" si="125"/>
        <v>2.08</v>
      </c>
      <c r="AB361" s="332">
        <f t="shared" si="125"/>
        <v>3.17</v>
      </c>
      <c r="AC361" s="332">
        <f t="shared" si="125"/>
        <v>4.16</v>
      </c>
      <c r="AD361" s="332">
        <f t="shared" si="125"/>
        <v>3.49</v>
      </c>
      <c r="AE361" s="332">
        <f t="shared" si="125"/>
        <v>3.24</v>
      </c>
      <c r="AF361" s="332">
        <f t="shared" si="125"/>
        <v>5.7</v>
      </c>
      <c r="AG361" s="332">
        <f t="shared" si="125"/>
        <v>0</v>
      </c>
      <c r="AH361" s="332">
        <f t="shared" si="125"/>
        <v>3.95</v>
      </c>
      <c r="AI361" s="332">
        <f t="shared" si="125"/>
        <v>7</v>
      </c>
      <c r="AJ361" s="237">
        <f t="shared" si="119"/>
        <v>0</v>
      </c>
      <c r="AL361" s="64"/>
      <c r="AN361" s="221"/>
      <c r="AP361" s="222">
        <f t="shared" ref="AP361:AZ361" si="126">AP10</f>
        <v>2</v>
      </c>
      <c r="AQ361" s="222">
        <f t="shared" si="126"/>
        <v>1.6</v>
      </c>
      <c r="AR361" s="222">
        <f t="shared" si="126"/>
        <v>2.21</v>
      </c>
      <c r="AS361" s="222">
        <f t="shared" si="126"/>
        <v>2.84</v>
      </c>
      <c r="AT361" s="222">
        <f t="shared" si="126"/>
        <v>4.16</v>
      </c>
      <c r="AU361" s="222">
        <f t="shared" si="126"/>
        <v>3.3</v>
      </c>
      <c r="AV361" s="222">
        <f t="shared" si="126"/>
        <v>3.18</v>
      </c>
      <c r="AW361" s="222">
        <f t="shared" si="126"/>
        <v>5.93</v>
      </c>
      <c r="AX361" s="222">
        <f t="shared" si="126"/>
        <v>0</v>
      </c>
      <c r="AY361" s="222">
        <f t="shared" si="126"/>
        <v>4.08</v>
      </c>
      <c r="AZ361" s="222">
        <f t="shared" si="126"/>
        <v>7</v>
      </c>
      <c r="BA361" s="237">
        <f t="shared" si="120"/>
        <v>0</v>
      </c>
      <c r="BC361" s="64"/>
      <c r="BE361" s="221"/>
      <c r="BG361" s="222">
        <f t="shared" ref="BG361:BQ361" si="127">BG10</f>
        <v>2</v>
      </c>
      <c r="BH361" s="228">
        <f t="shared" si="127"/>
        <v>1.29</v>
      </c>
      <c r="BI361" s="228">
        <f t="shared" si="127"/>
        <v>2.08</v>
      </c>
      <c r="BJ361" s="228">
        <f t="shared" si="127"/>
        <v>3.17</v>
      </c>
      <c r="BK361" s="228">
        <f t="shared" si="127"/>
        <v>4.1500000000000004</v>
      </c>
      <c r="BL361" s="228">
        <f t="shared" si="127"/>
        <v>2.4700000000000002</v>
      </c>
      <c r="BM361" s="228">
        <f t="shared" si="127"/>
        <v>2.81</v>
      </c>
      <c r="BN361" s="228">
        <f t="shared" si="127"/>
        <v>10.9</v>
      </c>
      <c r="BO361" s="228">
        <f t="shared" si="127"/>
        <v>0</v>
      </c>
      <c r="BP361" s="228">
        <f t="shared" si="127"/>
        <v>3.97</v>
      </c>
      <c r="BQ361" s="228">
        <f t="shared" si="127"/>
        <v>7</v>
      </c>
      <c r="BR361" s="237">
        <f t="shared" si="121"/>
        <v>0</v>
      </c>
      <c r="BT361" s="64"/>
    </row>
    <row r="362" spans="2:72" x14ac:dyDescent="0.25">
      <c r="B362" s="20"/>
      <c r="C362" s="20"/>
      <c r="D362" s="20"/>
      <c r="E362"/>
      <c r="G362" s="64"/>
      <c r="H362" s="72"/>
      <c r="I362" s="316">
        <f t="shared" si="122"/>
        <v>263</v>
      </c>
      <c r="J362" s="278" t="s">
        <v>535</v>
      </c>
      <c r="K362" s="30"/>
      <c r="L362" s="30"/>
      <c r="M362" s="30"/>
      <c r="N362" s="30"/>
      <c r="O362" s="31"/>
      <c r="P362" s="43" t="s">
        <v>536</v>
      </c>
      <c r="Q362" s="32"/>
      <c r="R362" s="44" t="s">
        <v>129</v>
      </c>
      <c r="S362" s="33"/>
      <c r="T362" s="72"/>
      <c r="U362" s="64"/>
      <c r="V362" s="86"/>
      <c r="W362" s="221"/>
      <c r="Y362" s="222"/>
      <c r="Z362" s="222"/>
      <c r="AA362" s="225"/>
      <c r="AB362" s="224"/>
      <c r="AC362" s="225"/>
      <c r="AD362" s="224"/>
      <c r="AE362" s="225"/>
      <c r="AF362" s="225"/>
      <c r="AG362" s="225"/>
      <c r="AH362" s="225"/>
      <c r="AI362" s="225"/>
      <c r="AJ362" s="237">
        <f t="shared" si="119"/>
        <v>0</v>
      </c>
      <c r="AL362" s="64"/>
      <c r="AN362" s="221"/>
      <c r="AP362" s="222"/>
      <c r="AQ362" s="225"/>
      <c r="AR362" s="224"/>
      <c r="AS362" s="225"/>
      <c r="AT362" s="224"/>
      <c r="AU362" s="225"/>
      <c r="AV362" s="224"/>
      <c r="AW362" s="225"/>
      <c r="AX362" s="225"/>
      <c r="AY362" s="225"/>
      <c r="AZ362" s="225"/>
      <c r="BA362" s="237">
        <f t="shared" si="120"/>
        <v>0</v>
      </c>
      <c r="BC362" s="64"/>
      <c r="BE362" s="221"/>
      <c r="BG362" s="222"/>
      <c r="BH362" s="225"/>
      <c r="BI362" s="224"/>
      <c r="BJ362" s="225"/>
      <c r="BK362" s="224"/>
      <c r="BL362" s="225"/>
      <c r="BM362" s="225"/>
      <c r="BN362" s="225"/>
      <c r="BO362" s="225"/>
      <c r="BP362" s="225"/>
      <c r="BQ362" s="225"/>
      <c r="BR362" s="237">
        <f t="shared" si="121"/>
        <v>0</v>
      </c>
      <c r="BT362" s="64"/>
    </row>
    <row r="363" spans="2:72" x14ac:dyDescent="0.25">
      <c r="B363" s="20"/>
      <c r="C363" s="20" t="e">
        <f>IF(ISERROR(#REF!+1)=TRUE,#REF!,IF(#REF!="","",MAX(C$15:C359)+1))</f>
        <v>#REF!</v>
      </c>
      <c r="D363" s="20" t="e">
        <f>IF(#REF!="","",IF(ISERROR(#REF!+1)=TRUE,"",1))</f>
        <v>#REF!</v>
      </c>
      <c r="E363"/>
      <c r="G363" s="64"/>
      <c r="H363" s="72"/>
      <c r="I363" s="316">
        <f t="shared" si="122"/>
        <v>264</v>
      </c>
      <c r="J363" s="278" t="s">
        <v>296</v>
      </c>
      <c r="K363" s="30"/>
      <c r="L363" s="30"/>
      <c r="M363" s="30"/>
      <c r="N363" s="30"/>
      <c r="O363" s="31"/>
      <c r="P363" s="43" t="s">
        <v>295</v>
      </c>
      <c r="Q363" s="32"/>
      <c r="R363" s="44" t="s">
        <v>129</v>
      </c>
      <c r="S363" s="33"/>
      <c r="T363" s="72"/>
      <c r="U363" s="64"/>
      <c r="V363" s="86"/>
      <c r="W363" s="221"/>
      <c r="Y363" s="222"/>
      <c r="Z363" s="222"/>
      <c r="AA363" s="225"/>
      <c r="AB363" s="224"/>
      <c r="AC363" s="225"/>
      <c r="AD363" s="224"/>
      <c r="AE363" s="225"/>
      <c r="AF363" s="225"/>
      <c r="AG363" s="225"/>
      <c r="AH363" s="225"/>
      <c r="AI363" s="225"/>
      <c r="AJ363" s="237">
        <f t="shared" si="119"/>
        <v>0</v>
      </c>
      <c r="AL363" s="64"/>
      <c r="AN363" s="221"/>
      <c r="AP363" s="222"/>
      <c r="AQ363" s="225"/>
      <c r="AR363" s="224"/>
      <c r="AS363" s="225"/>
      <c r="AT363" s="224"/>
      <c r="AU363" s="225"/>
      <c r="AV363" s="224"/>
      <c r="AW363" s="225"/>
      <c r="AX363" s="225"/>
      <c r="AY363" s="225"/>
      <c r="AZ363" s="225"/>
      <c r="BA363" s="237">
        <f t="shared" si="120"/>
        <v>0</v>
      </c>
      <c r="BC363" s="64"/>
      <c r="BE363" s="221"/>
      <c r="BG363" s="222"/>
      <c r="BH363" s="225"/>
      <c r="BI363" s="224"/>
      <c r="BJ363" s="225"/>
      <c r="BK363" s="224"/>
      <c r="BL363" s="225"/>
      <c r="BM363" s="225"/>
      <c r="BN363" s="225"/>
      <c r="BO363" s="225"/>
      <c r="BP363" s="225"/>
      <c r="BQ363" s="225"/>
      <c r="BR363" s="237">
        <f>SUM(BG363:BQ363)*$Q363</f>
        <v>0</v>
      </c>
      <c r="BT363" s="64"/>
    </row>
    <row r="364" spans="2:72" x14ac:dyDescent="0.25">
      <c r="B364" s="20" t="str">
        <f>I332</f>
        <v>5.1 | TARIFAS SERVICIOS DE FLUIDOS</v>
      </c>
      <c r="C364" s="20" t="str">
        <f>IF(ISERROR(I364+1)=TRUE,I364,IF(I364="","",MAX(C$15:C363)+1))</f>
        <v/>
      </c>
      <c r="D364" s="20" t="str">
        <f t="shared" si="113"/>
        <v/>
      </c>
      <c r="E364"/>
      <c r="G364" s="64"/>
      <c r="H364" s="72"/>
      <c r="I364" s="35" t="s">
        <v>96</v>
      </c>
      <c r="J364" s="22"/>
      <c r="K364" s="22"/>
      <c r="L364" s="22"/>
      <c r="M364" s="22"/>
      <c r="N364" s="22"/>
      <c r="O364" s="22"/>
      <c r="P364" s="22"/>
      <c r="Q364" s="146"/>
      <c r="R364" s="22"/>
      <c r="S364" s="166"/>
      <c r="T364" s="72"/>
      <c r="U364" s="64"/>
      <c r="V364" s="86"/>
      <c r="W364" s="229" t="str">
        <f>W$34</f>
        <v>Total [US$]</v>
      </c>
      <c r="Y364" s="240">
        <f t="shared" ref="Y364:AI364" si="128">SUMPRODUCT(Y$334:Y$363,$Q$334:$Q$363)</f>
        <v>0</v>
      </c>
      <c r="Z364" s="240">
        <f t="shared" si="128"/>
        <v>0</v>
      </c>
      <c r="AA364" s="240">
        <f t="shared" si="128"/>
        <v>0</v>
      </c>
      <c r="AB364" s="240">
        <f t="shared" si="128"/>
        <v>0</v>
      </c>
      <c r="AC364" s="240">
        <f t="shared" si="128"/>
        <v>0</v>
      </c>
      <c r="AD364" s="240">
        <f t="shared" si="128"/>
        <v>0</v>
      </c>
      <c r="AE364" s="240">
        <f t="shared" si="128"/>
        <v>0</v>
      </c>
      <c r="AF364" s="240">
        <f t="shared" si="128"/>
        <v>0</v>
      </c>
      <c r="AG364" s="240">
        <f t="shared" si="128"/>
        <v>0</v>
      </c>
      <c r="AH364" s="240">
        <f t="shared" si="128"/>
        <v>0</v>
      </c>
      <c r="AI364" s="240">
        <f t="shared" si="128"/>
        <v>0</v>
      </c>
      <c r="AJ364" s="231">
        <f>SUM(Y364:AI364)</f>
        <v>0</v>
      </c>
      <c r="AL364" s="64"/>
      <c r="AN364" s="229" t="str">
        <f>AN$34</f>
        <v>Total [US$]</v>
      </c>
      <c r="AP364" s="240">
        <f t="shared" ref="AP364:AZ364" si="129">SUMPRODUCT(AP$334:AP$363,$Q$334:$Q$363)</f>
        <v>0</v>
      </c>
      <c r="AQ364" s="240">
        <f t="shared" si="129"/>
        <v>0</v>
      </c>
      <c r="AR364" s="240">
        <f t="shared" si="129"/>
        <v>0</v>
      </c>
      <c r="AS364" s="240">
        <f t="shared" si="129"/>
        <v>0</v>
      </c>
      <c r="AT364" s="240">
        <f t="shared" si="129"/>
        <v>0</v>
      </c>
      <c r="AU364" s="240">
        <f t="shared" si="129"/>
        <v>0</v>
      </c>
      <c r="AV364" s="240">
        <f t="shared" si="129"/>
        <v>0</v>
      </c>
      <c r="AW364" s="240">
        <f t="shared" si="129"/>
        <v>0</v>
      </c>
      <c r="AX364" s="240">
        <f t="shared" si="129"/>
        <v>0</v>
      </c>
      <c r="AY364" s="240">
        <f t="shared" si="129"/>
        <v>0</v>
      </c>
      <c r="AZ364" s="240">
        <f t="shared" si="129"/>
        <v>0</v>
      </c>
      <c r="BA364" s="231">
        <f>SUM(AP364:AZ364)</f>
        <v>0</v>
      </c>
      <c r="BC364" s="64"/>
      <c r="BE364" s="229" t="str">
        <f>BE$34</f>
        <v>Total [US$]</v>
      </c>
      <c r="BG364" s="240">
        <f t="shared" ref="BG364:BQ364" si="130">SUMPRODUCT(BG$334:BG$363,$Q$334:$Q$363)</f>
        <v>0</v>
      </c>
      <c r="BH364" s="240">
        <f t="shared" si="130"/>
        <v>0</v>
      </c>
      <c r="BI364" s="240">
        <f t="shared" si="130"/>
        <v>0</v>
      </c>
      <c r="BJ364" s="240">
        <f t="shared" si="130"/>
        <v>0</v>
      </c>
      <c r="BK364" s="240">
        <f t="shared" si="130"/>
        <v>0</v>
      </c>
      <c r="BL364" s="240">
        <f t="shared" si="130"/>
        <v>0</v>
      </c>
      <c r="BM364" s="240">
        <f t="shared" si="130"/>
        <v>0</v>
      </c>
      <c r="BN364" s="240">
        <f t="shared" si="130"/>
        <v>0</v>
      </c>
      <c r="BO364" s="240">
        <f t="shared" si="130"/>
        <v>0</v>
      </c>
      <c r="BP364" s="240">
        <f t="shared" si="130"/>
        <v>0</v>
      </c>
      <c r="BQ364" s="240">
        <f t="shared" si="130"/>
        <v>0</v>
      </c>
      <c r="BR364" s="231">
        <f>SUM(BG364:BQ364)</f>
        <v>0</v>
      </c>
      <c r="BT364" s="64"/>
    </row>
    <row r="365" spans="2:72" x14ac:dyDescent="0.25">
      <c r="B365" s="20"/>
      <c r="C365" s="20" t="str">
        <f>IF(ISERROR(I365+1)=TRUE,I365,IF(I365="","",MAX(C$15:C364)+1))</f>
        <v/>
      </c>
      <c r="D365" s="20" t="str">
        <f t="shared" si="113"/>
        <v/>
      </c>
      <c r="E365"/>
      <c r="G365" s="64"/>
      <c r="H365" s="72"/>
      <c r="I365" s="13" t="s">
        <v>96</v>
      </c>
      <c r="T365" s="72"/>
      <c r="U365" s="64"/>
      <c r="V365" s="86"/>
      <c r="Z365" s="267"/>
      <c r="AA365" s="267"/>
      <c r="AB365" s="268"/>
      <c r="AC365" s="267"/>
      <c r="AD365" s="268"/>
      <c r="AE365" s="267"/>
      <c r="AF365" s="267"/>
      <c r="AG365" s="267"/>
      <c r="AH365" s="267"/>
      <c r="AI365" s="267"/>
      <c r="AJ365" s="267"/>
      <c r="AL365" s="64"/>
      <c r="BC365" s="64"/>
      <c r="BT365" s="64"/>
    </row>
    <row r="366" spans="2:72" x14ac:dyDescent="0.25">
      <c r="B366" s="20"/>
      <c r="C366" s="20" t="str">
        <f>IF(ISERROR(I366+1)=TRUE,I366,IF(I366="","",MAX(C$15:C365)+1))</f>
        <v/>
      </c>
      <c r="D366" s="20" t="str">
        <f t="shared" ref="D366:D369" si="131">IF(I366="","",IF(ISERROR(I366+1)=TRUE,"",1))</f>
        <v/>
      </c>
      <c r="E366"/>
      <c r="H366" s="72"/>
      <c r="I366" s="13" t="s">
        <v>96</v>
      </c>
      <c r="T366" s="72"/>
      <c r="V366" s="72"/>
      <c r="Z366" s="267"/>
      <c r="AA366" s="267"/>
      <c r="AB366" s="268"/>
      <c r="AC366" s="267"/>
      <c r="AD366" s="268"/>
      <c r="AE366" s="267"/>
      <c r="AF366" s="267"/>
      <c r="AG366" s="267"/>
      <c r="AH366" s="267"/>
      <c r="AI366" s="267"/>
      <c r="AJ366" s="267"/>
    </row>
    <row r="367" spans="2:72" x14ac:dyDescent="0.25">
      <c r="B367" s="20"/>
      <c r="C367" s="20" t="str">
        <f>IF(ISERROR(I367+1)=TRUE,I367,IF(I367="","",MAX(C$15:C366)+1))</f>
        <v>6. | PESCA</v>
      </c>
      <c r="D367" s="20" t="str">
        <f t="shared" si="131"/>
        <v/>
      </c>
      <c r="E367"/>
      <c r="G367" s="69"/>
      <c r="H367" s="87"/>
      <c r="I367" s="69" t="s">
        <v>549</v>
      </c>
      <c r="J367" s="69"/>
      <c r="K367" s="69"/>
      <c r="L367" s="69"/>
      <c r="M367" s="69"/>
      <c r="N367" s="69"/>
      <c r="O367" s="69"/>
      <c r="P367" s="69"/>
      <c r="Q367" s="156"/>
      <c r="R367" s="69"/>
      <c r="S367" s="156"/>
      <c r="T367" s="87"/>
      <c r="U367" s="69"/>
      <c r="V367" s="72"/>
      <c r="Z367" s="267"/>
      <c r="AA367" s="267"/>
      <c r="AB367" s="268"/>
      <c r="AC367" s="267"/>
      <c r="AD367" s="268"/>
      <c r="AE367" s="267"/>
      <c r="AF367" s="270"/>
      <c r="AG367" s="267"/>
      <c r="AH367" s="270"/>
      <c r="AI367" s="267"/>
      <c r="AJ367" s="267"/>
    </row>
    <row r="368" spans="2:72" x14ac:dyDescent="0.25">
      <c r="B368" s="20"/>
      <c r="C368" s="20" t="str">
        <f>IF(ISERROR(I368+1)=TRUE,I368,IF(I368="","",MAX(C$15:C367)+1))</f>
        <v/>
      </c>
      <c r="D368" s="20" t="str">
        <f t="shared" si="131"/>
        <v/>
      </c>
      <c r="E368"/>
      <c r="G368" s="69"/>
      <c r="H368" s="72"/>
      <c r="I368" s="13" t="s">
        <v>96</v>
      </c>
      <c r="T368" s="72"/>
      <c r="U368" s="69"/>
      <c r="V368" s="72"/>
      <c r="W368"/>
      <c r="X368"/>
      <c r="Y368"/>
      <c r="Z368" s="271"/>
      <c r="AA368" s="271"/>
      <c r="AB368" s="272"/>
      <c r="AC368" s="271"/>
      <c r="AD368" s="272"/>
      <c r="AE368" s="271"/>
      <c r="AF368" s="271"/>
      <c r="AG368" s="271"/>
      <c r="AH368" s="273"/>
      <c r="AI368" s="271"/>
      <c r="AJ368" s="271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</row>
    <row r="369" spans="2:72" x14ac:dyDescent="0.25">
      <c r="B369" s="20"/>
      <c r="C369" s="20" t="str">
        <f>IF(ISERROR(I369+1)=TRUE,I369,IF(I369="","",MAX(C$15:C368)+1))</f>
        <v>6.1 | TARIFAS SERVICIOS DE PESCA</v>
      </c>
      <c r="D369" s="20" t="str">
        <f t="shared" si="131"/>
        <v/>
      </c>
      <c r="E369"/>
      <c r="G369" s="69"/>
      <c r="H369" s="72"/>
      <c r="I369" s="69" t="s">
        <v>550</v>
      </c>
      <c r="J369" s="69"/>
      <c r="K369" s="69"/>
      <c r="L369" s="69"/>
      <c r="M369" s="69"/>
      <c r="N369" s="69"/>
      <c r="O369" s="69"/>
      <c r="P369" s="69"/>
      <c r="Q369" s="156"/>
      <c r="R369" s="69"/>
      <c r="S369" s="156"/>
      <c r="T369" s="72"/>
      <c r="U369" s="69"/>
      <c r="V369" s="72"/>
      <c r="W369" s="69" t="str">
        <f>W$3</f>
        <v>POZO | WOOLIS 1 EXP | CANTIDADES Y MONTOS</v>
      </c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L369" s="69"/>
      <c r="AN369" s="69" t="str">
        <f>AN$3</f>
        <v>POZO | WOOLIS 2 EXP | CANTIDADES Y MONTOS</v>
      </c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C369" s="69"/>
      <c r="BE369" s="69" t="str">
        <f>BE$3</f>
        <v>POZO | TOJOL 1 EXP | CANTIDADES Y MONTOS</v>
      </c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T369" s="69"/>
    </row>
    <row r="370" spans="2:72" x14ac:dyDescent="0.25">
      <c r="B370" s="20"/>
      <c r="C370" s="20"/>
      <c r="D370" s="20"/>
      <c r="E370"/>
      <c r="G370" s="69"/>
      <c r="H370" s="72"/>
      <c r="T370" s="72"/>
      <c r="U370" s="69"/>
      <c r="V370" s="72"/>
      <c r="W370"/>
      <c r="X370"/>
      <c r="Y370"/>
      <c r="Z370" s="271"/>
      <c r="AA370" s="271"/>
      <c r="AB370" s="272"/>
      <c r="AC370" s="271"/>
      <c r="AD370" s="272"/>
      <c r="AE370" s="271"/>
      <c r="AF370" s="271"/>
      <c r="AG370" s="271"/>
      <c r="AH370" s="273"/>
      <c r="AI370" s="271"/>
      <c r="AJ370" s="271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</row>
    <row r="371" spans="2:72" outlineLevel="1" x14ac:dyDescent="0.25">
      <c r="B371" s="20"/>
      <c r="C371" s="20" t="e">
        <f ca="1">IF(ISERROR(I371+1)=TRUE,I371,IF(I371="","",MAX(C$15:C369)+1))</f>
        <v>#REF!</v>
      </c>
      <c r="D371" s="20">
        <f>IF(I371="","",IF(ISERROR(I371+1)=TRUE,"",1))</f>
        <v>1</v>
      </c>
      <c r="E371"/>
      <c r="G371" s="69"/>
      <c r="H371" s="72"/>
      <c r="I371" s="28">
        <f>+I363+1</f>
        <v>265</v>
      </c>
      <c r="J371" s="278" t="s">
        <v>342</v>
      </c>
      <c r="K371" s="305"/>
      <c r="L371" s="305"/>
      <c r="M371" s="305"/>
      <c r="N371" s="305"/>
      <c r="O371" s="306"/>
      <c r="P371" s="307" t="s">
        <v>117</v>
      </c>
      <c r="Q371" s="299"/>
      <c r="R371" s="308" t="s">
        <v>100</v>
      </c>
      <c r="S371" s="300"/>
      <c r="T371" s="72"/>
      <c r="U371" s="69"/>
      <c r="V371" s="72"/>
      <c r="W371" s="214"/>
      <c r="Y371" s="222"/>
      <c r="Z371" s="222"/>
      <c r="AA371" s="225"/>
      <c r="AB371" s="224"/>
      <c r="AC371" s="225"/>
      <c r="AD371" s="224"/>
      <c r="AE371" s="225"/>
      <c r="AF371" s="225"/>
      <c r="AG371" s="225"/>
      <c r="AH371" s="246"/>
      <c r="AI371" s="225"/>
      <c r="AJ371" s="237">
        <f t="shared" ref="AJ371:AJ434" si="132">SUM(Y371:AI371)*$Q371</f>
        <v>0</v>
      </c>
      <c r="AL371" s="69"/>
      <c r="AN371" s="214"/>
      <c r="AP371" s="222"/>
      <c r="AQ371" s="225"/>
      <c r="AR371" s="225"/>
      <c r="AS371" s="225"/>
      <c r="AT371" s="225"/>
      <c r="AU371" s="225"/>
      <c r="AV371" s="225"/>
      <c r="AW371" s="225"/>
      <c r="AX371" s="225"/>
      <c r="AY371" s="225"/>
      <c r="AZ371" s="225"/>
      <c r="BA371" s="237">
        <f t="shared" ref="BA371:BA402" si="133">SUM(AP371:AZ371)*$Q371</f>
        <v>0</v>
      </c>
      <c r="BC371" s="69"/>
      <c r="BE371" s="221"/>
      <c r="BG371" s="215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8">
        <f t="shared" ref="BR371:BR402" si="134">SUM(BG371:BQ371)*Q371</f>
        <v>0</v>
      </c>
      <c r="BT371" s="69"/>
    </row>
    <row r="372" spans="2:72" outlineLevel="1" x14ac:dyDescent="0.25">
      <c r="B372" s="20"/>
      <c r="C372" s="20"/>
      <c r="D372" s="20"/>
      <c r="E372"/>
      <c r="G372" s="69"/>
      <c r="H372" s="72"/>
      <c r="I372" s="28">
        <f>+I371+1</f>
        <v>266</v>
      </c>
      <c r="J372" s="278" t="s">
        <v>341</v>
      </c>
      <c r="K372" s="301"/>
      <c r="L372" s="301"/>
      <c r="M372" s="301"/>
      <c r="N372" s="301"/>
      <c r="O372" s="302"/>
      <c r="P372" s="303" t="s">
        <v>117</v>
      </c>
      <c r="Q372" s="299"/>
      <c r="R372" s="304" t="s">
        <v>100</v>
      </c>
      <c r="S372" s="300"/>
      <c r="T372" s="72"/>
      <c r="U372" s="69"/>
      <c r="V372" s="72"/>
      <c r="W372" s="214"/>
      <c r="Y372" s="222"/>
      <c r="Z372" s="222"/>
      <c r="AA372" s="225"/>
      <c r="AB372" s="224"/>
      <c r="AC372" s="225"/>
      <c r="AD372" s="224"/>
      <c r="AE372" s="225"/>
      <c r="AF372" s="225"/>
      <c r="AG372" s="225"/>
      <c r="AH372" s="225"/>
      <c r="AI372" s="225"/>
      <c r="AJ372" s="237">
        <f t="shared" si="132"/>
        <v>0</v>
      </c>
      <c r="AL372" s="69"/>
      <c r="AN372" s="214"/>
      <c r="AP372" s="222"/>
      <c r="AQ372" s="225"/>
      <c r="AR372" s="225"/>
      <c r="AS372" s="225"/>
      <c r="AT372" s="225"/>
      <c r="AU372" s="225"/>
      <c r="AV372" s="225"/>
      <c r="AW372" s="225"/>
      <c r="AX372" s="225"/>
      <c r="AY372" s="225"/>
      <c r="AZ372" s="225"/>
      <c r="BA372" s="237">
        <f t="shared" si="133"/>
        <v>0</v>
      </c>
      <c r="BC372" s="69"/>
      <c r="BE372" s="221"/>
      <c r="BG372" s="215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8">
        <f t="shared" si="134"/>
        <v>0</v>
      </c>
      <c r="BT372" s="69"/>
    </row>
    <row r="373" spans="2:72" outlineLevel="1" x14ac:dyDescent="0.25">
      <c r="B373" s="20"/>
      <c r="C373" s="20"/>
      <c r="D373" s="20"/>
      <c r="E373"/>
      <c r="G373" s="69"/>
      <c r="H373" s="72"/>
      <c r="I373" s="28">
        <f t="shared" ref="I373:I436" si="135">+I372+1</f>
        <v>267</v>
      </c>
      <c r="J373" s="278" t="s">
        <v>340</v>
      </c>
      <c r="K373" s="301"/>
      <c r="L373" s="301"/>
      <c r="M373" s="301"/>
      <c r="N373" s="301"/>
      <c r="O373" s="302"/>
      <c r="P373" s="303" t="s">
        <v>117</v>
      </c>
      <c r="Q373" s="299"/>
      <c r="R373" s="304" t="s">
        <v>100</v>
      </c>
      <c r="S373" s="300"/>
      <c r="T373" s="72"/>
      <c r="U373" s="69"/>
      <c r="V373" s="72"/>
      <c r="W373" s="214"/>
      <c r="Y373" s="222"/>
      <c r="Z373" s="222"/>
      <c r="AA373" s="225"/>
      <c r="AB373" s="224"/>
      <c r="AC373" s="225"/>
      <c r="AD373" s="224"/>
      <c r="AE373" s="225"/>
      <c r="AF373" s="225"/>
      <c r="AG373" s="225"/>
      <c r="AH373" s="225"/>
      <c r="AI373" s="225"/>
      <c r="AJ373" s="237">
        <f t="shared" si="132"/>
        <v>0</v>
      </c>
      <c r="AL373" s="69"/>
      <c r="AN373" s="214"/>
      <c r="AP373" s="222"/>
      <c r="AQ373" s="225"/>
      <c r="AR373" s="225"/>
      <c r="AS373" s="225"/>
      <c r="AT373" s="225"/>
      <c r="AU373" s="225"/>
      <c r="AV373" s="225"/>
      <c r="AW373" s="225"/>
      <c r="AX373" s="225"/>
      <c r="AY373" s="225"/>
      <c r="AZ373" s="225"/>
      <c r="BA373" s="237">
        <f t="shared" si="133"/>
        <v>0</v>
      </c>
      <c r="BC373" s="69"/>
      <c r="BE373" s="221"/>
      <c r="BG373" s="215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8">
        <f t="shared" si="134"/>
        <v>0</v>
      </c>
      <c r="BT373" s="69"/>
    </row>
    <row r="374" spans="2:72" outlineLevel="1" x14ac:dyDescent="0.25">
      <c r="B374" s="20"/>
      <c r="C374" s="20"/>
      <c r="D374" s="20"/>
      <c r="E374"/>
      <c r="G374" s="69"/>
      <c r="H374" s="72"/>
      <c r="I374" s="28">
        <f t="shared" si="135"/>
        <v>268</v>
      </c>
      <c r="J374" s="278" t="s">
        <v>339</v>
      </c>
      <c r="K374" s="301"/>
      <c r="L374" s="301"/>
      <c r="M374" s="301"/>
      <c r="N374" s="301"/>
      <c r="O374" s="302"/>
      <c r="P374" s="303" t="s">
        <v>117</v>
      </c>
      <c r="Q374" s="299"/>
      <c r="R374" s="304" t="s">
        <v>100</v>
      </c>
      <c r="S374" s="300"/>
      <c r="T374" s="72"/>
      <c r="U374" s="69"/>
      <c r="V374" s="72"/>
      <c r="W374" s="214"/>
      <c r="Y374" s="222"/>
      <c r="Z374" s="222"/>
      <c r="AA374" s="225"/>
      <c r="AB374" s="224"/>
      <c r="AC374" s="225"/>
      <c r="AD374" s="224"/>
      <c r="AE374" s="225"/>
      <c r="AF374" s="225"/>
      <c r="AG374" s="225"/>
      <c r="AH374" s="246"/>
      <c r="AI374" s="225"/>
      <c r="AJ374" s="237">
        <f t="shared" si="132"/>
        <v>0</v>
      </c>
      <c r="AL374" s="69"/>
      <c r="AN374" s="214"/>
      <c r="AP374" s="222"/>
      <c r="AQ374" s="225"/>
      <c r="AR374" s="225"/>
      <c r="AS374" s="225"/>
      <c r="AT374" s="225"/>
      <c r="AU374" s="225"/>
      <c r="AV374" s="225"/>
      <c r="AW374" s="225"/>
      <c r="AX374" s="225"/>
      <c r="AY374" s="225"/>
      <c r="AZ374" s="225"/>
      <c r="BA374" s="237">
        <f t="shared" si="133"/>
        <v>0</v>
      </c>
      <c r="BC374" s="69"/>
      <c r="BE374" s="221"/>
      <c r="BG374" s="215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8">
        <f t="shared" si="134"/>
        <v>0</v>
      </c>
      <c r="BT374" s="69"/>
    </row>
    <row r="375" spans="2:72" outlineLevel="1" x14ac:dyDescent="0.25">
      <c r="B375" s="20"/>
      <c r="C375" s="20"/>
      <c r="D375" s="20"/>
      <c r="E375"/>
      <c r="G375" s="69"/>
      <c r="H375" s="72"/>
      <c r="I375" s="28">
        <f t="shared" si="135"/>
        <v>269</v>
      </c>
      <c r="J375" s="278" t="s">
        <v>338</v>
      </c>
      <c r="K375" s="301"/>
      <c r="L375" s="301"/>
      <c r="M375" s="301"/>
      <c r="N375" s="301"/>
      <c r="O375" s="302"/>
      <c r="P375" s="303" t="s">
        <v>117</v>
      </c>
      <c r="Q375" s="299"/>
      <c r="R375" s="304" t="s">
        <v>100</v>
      </c>
      <c r="S375" s="300"/>
      <c r="T375" s="72"/>
      <c r="U375" s="69"/>
      <c r="V375" s="72"/>
      <c r="W375" s="214"/>
      <c r="Y375" s="222"/>
      <c r="Z375" s="222"/>
      <c r="AA375" s="225"/>
      <c r="AB375" s="224"/>
      <c r="AC375" s="225"/>
      <c r="AD375" s="224"/>
      <c r="AE375" s="225"/>
      <c r="AF375" s="225"/>
      <c r="AG375" s="225"/>
      <c r="AH375" s="246"/>
      <c r="AI375" s="225"/>
      <c r="AJ375" s="237">
        <f t="shared" si="132"/>
        <v>0</v>
      </c>
      <c r="AL375" s="69"/>
      <c r="AN375" s="214"/>
      <c r="AP375" s="222"/>
      <c r="AQ375" s="225"/>
      <c r="AR375" s="225"/>
      <c r="AS375" s="225"/>
      <c r="AT375" s="225"/>
      <c r="AU375" s="225"/>
      <c r="AV375" s="225"/>
      <c r="AW375" s="225"/>
      <c r="AX375" s="225"/>
      <c r="AY375" s="225"/>
      <c r="AZ375" s="225"/>
      <c r="BA375" s="237">
        <f t="shared" si="133"/>
        <v>0</v>
      </c>
      <c r="BC375" s="69"/>
      <c r="BE375" s="221"/>
      <c r="BG375" s="215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8">
        <f t="shared" si="134"/>
        <v>0</v>
      </c>
      <c r="BT375" s="69"/>
    </row>
    <row r="376" spans="2:72" outlineLevel="1" x14ac:dyDescent="0.25">
      <c r="B376" s="20"/>
      <c r="C376" s="20"/>
      <c r="D376" s="20"/>
      <c r="E376"/>
      <c r="G376" s="69"/>
      <c r="H376" s="72"/>
      <c r="I376" s="28">
        <f t="shared" si="135"/>
        <v>270</v>
      </c>
      <c r="J376" s="278" t="s">
        <v>337</v>
      </c>
      <c r="K376" s="301"/>
      <c r="L376" s="301"/>
      <c r="M376" s="301"/>
      <c r="N376" s="301"/>
      <c r="O376" s="302"/>
      <c r="P376" s="303" t="s">
        <v>117</v>
      </c>
      <c r="Q376" s="299"/>
      <c r="R376" s="304" t="s">
        <v>100</v>
      </c>
      <c r="S376" s="300"/>
      <c r="T376" s="72"/>
      <c r="U376" s="69"/>
      <c r="V376" s="72"/>
      <c r="W376" s="214"/>
      <c r="Y376" s="222"/>
      <c r="Z376" s="222"/>
      <c r="AA376" s="225"/>
      <c r="AB376" s="224"/>
      <c r="AC376" s="225"/>
      <c r="AD376" s="224"/>
      <c r="AE376" s="225"/>
      <c r="AF376" s="225"/>
      <c r="AG376" s="225"/>
      <c r="AH376" s="225"/>
      <c r="AI376" s="225"/>
      <c r="AJ376" s="237">
        <f t="shared" si="132"/>
        <v>0</v>
      </c>
      <c r="AL376" s="69"/>
      <c r="AN376" s="214"/>
      <c r="AP376" s="222"/>
      <c r="AQ376" s="225"/>
      <c r="AR376" s="225"/>
      <c r="AS376" s="225"/>
      <c r="AT376" s="225"/>
      <c r="AU376" s="225"/>
      <c r="AV376" s="225"/>
      <c r="AW376" s="225"/>
      <c r="AX376" s="225"/>
      <c r="AY376" s="225"/>
      <c r="AZ376" s="225"/>
      <c r="BA376" s="237">
        <f t="shared" si="133"/>
        <v>0</v>
      </c>
      <c r="BC376" s="69"/>
      <c r="BE376" s="221"/>
      <c r="BG376" s="215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8">
        <f t="shared" si="134"/>
        <v>0</v>
      </c>
      <c r="BT376" s="69"/>
    </row>
    <row r="377" spans="2:72" outlineLevel="1" x14ac:dyDescent="0.25">
      <c r="B377" s="20"/>
      <c r="C377" s="20"/>
      <c r="D377" s="20"/>
      <c r="E377"/>
      <c r="G377" s="69"/>
      <c r="H377" s="72"/>
      <c r="I377" s="28">
        <f t="shared" si="135"/>
        <v>271</v>
      </c>
      <c r="J377" s="278" t="s">
        <v>345</v>
      </c>
      <c r="K377" s="301"/>
      <c r="L377" s="301"/>
      <c r="M377" s="301"/>
      <c r="N377" s="301"/>
      <c r="O377" s="302"/>
      <c r="P377" s="303" t="s">
        <v>117</v>
      </c>
      <c r="Q377" s="299"/>
      <c r="R377" s="304" t="s">
        <v>100</v>
      </c>
      <c r="S377" s="300"/>
      <c r="T377" s="72"/>
      <c r="U377" s="69"/>
      <c r="V377" s="72"/>
      <c r="W377" s="214"/>
      <c r="Y377" s="222"/>
      <c r="Z377" s="222"/>
      <c r="AA377" s="225"/>
      <c r="AB377" s="224"/>
      <c r="AC377" s="225"/>
      <c r="AD377" s="224"/>
      <c r="AE377" s="225"/>
      <c r="AF377" s="225"/>
      <c r="AG377" s="225"/>
      <c r="AH377" s="225"/>
      <c r="AI377" s="225"/>
      <c r="AJ377" s="237">
        <f t="shared" si="132"/>
        <v>0</v>
      </c>
      <c r="AL377" s="69"/>
      <c r="AN377" s="214"/>
      <c r="AP377" s="222"/>
      <c r="AQ377" s="225"/>
      <c r="AR377" s="225"/>
      <c r="AS377" s="225"/>
      <c r="AT377" s="225"/>
      <c r="AU377" s="225"/>
      <c r="AV377" s="225"/>
      <c r="AW377" s="225"/>
      <c r="AX377" s="225"/>
      <c r="AY377" s="225"/>
      <c r="AZ377" s="225"/>
      <c r="BA377" s="237">
        <f t="shared" si="133"/>
        <v>0</v>
      </c>
      <c r="BC377" s="69"/>
      <c r="BE377" s="221"/>
      <c r="BG377" s="215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8">
        <f t="shared" si="134"/>
        <v>0</v>
      </c>
      <c r="BT377" s="69"/>
    </row>
    <row r="378" spans="2:72" outlineLevel="1" x14ac:dyDescent="0.25">
      <c r="B378" s="20"/>
      <c r="C378" s="20"/>
      <c r="D378" s="20"/>
      <c r="E378"/>
      <c r="G378" s="69"/>
      <c r="H378" s="72"/>
      <c r="I378" s="28">
        <f t="shared" si="135"/>
        <v>272</v>
      </c>
      <c r="J378" s="278" t="s">
        <v>344</v>
      </c>
      <c r="K378" s="301"/>
      <c r="L378" s="301"/>
      <c r="M378" s="301"/>
      <c r="N378" s="301"/>
      <c r="O378" s="302"/>
      <c r="P378" s="303" t="s">
        <v>117</v>
      </c>
      <c r="Q378" s="299"/>
      <c r="R378" s="304" t="s">
        <v>100</v>
      </c>
      <c r="S378" s="300"/>
      <c r="T378" s="72"/>
      <c r="U378" s="69"/>
      <c r="V378" s="72"/>
      <c r="W378" s="214"/>
      <c r="Y378" s="222"/>
      <c r="Z378" s="222"/>
      <c r="AA378" s="225"/>
      <c r="AB378" s="224"/>
      <c r="AC378" s="225"/>
      <c r="AD378" s="224"/>
      <c r="AE378" s="225"/>
      <c r="AF378" s="225"/>
      <c r="AG378" s="225"/>
      <c r="AH378" s="225"/>
      <c r="AI378" s="225"/>
      <c r="AJ378" s="237">
        <f t="shared" si="132"/>
        <v>0</v>
      </c>
      <c r="AL378" s="69"/>
      <c r="AN378" s="214"/>
      <c r="AP378" s="222"/>
      <c r="AQ378" s="225"/>
      <c r="AR378" s="225"/>
      <c r="AS378" s="225"/>
      <c r="AT378" s="225"/>
      <c r="AU378" s="225"/>
      <c r="AV378" s="225"/>
      <c r="AW378" s="225"/>
      <c r="AX378" s="225"/>
      <c r="AY378" s="225"/>
      <c r="AZ378" s="225"/>
      <c r="BA378" s="237">
        <f t="shared" si="133"/>
        <v>0</v>
      </c>
      <c r="BC378" s="69"/>
      <c r="BE378" s="221"/>
      <c r="BG378" s="215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8">
        <f t="shared" si="134"/>
        <v>0</v>
      </c>
      <c r="BT378" s="69"/>
    </row>
    <row r="379" spans="2:72" outlineLevel="1" x14ac:dyDescent="0.25">
      <c r="B379" s="20"/>
      <c r="C379" s="20"/>
      <c r="D379" s="20"/>
      <c r="E379"/>
      <c r="G379" s="69"/>
      <c r="H379" s="72"/>
      <c r="I379" s="28">
        <f t="shared" si="135"/>
        <v>273</v>
      </c>
      <c r="J379" s="278" t="s">
        <v>343</v>
      </c>
      <c r="K379" s="301"/>
      <c r="L379" s="301"/>
      <c r="M379" s="301"/>
      <c r="N379" s="301"/>
      <c r="O379" s="302"/>
      <c r="P379" s="303" t="s">
        <v>117</v>
      </c>
      <c r="Q379" s="299"/>
      <c r="R379" s="304" t="s">
        <v>100</v>
      </c>
      <c r="S379" s="300"/>
      <c r="T379" s="72"/>
      <c r="U379" s="69"/>
      <c r="V379" s="72"/>
      <c r="W379" s="214"/>
      <c r="Y379" s="222"/>
      <c r="Z379" s="222"/>
      <c r="AA379" s="225"/>
      <c r="AB379" s="224"/>
      <c r="AC379" s="225"/>
      <c r="AD379" s="224"/>
      <c r="AE379" s="225"/>
      <c r="AF379" s="225"/>
      <c r="AG379" s="225"/>
      <c r="AH379" s="225"/>
      <c r="AI379" s="225"/>
      <c r="AJ379" s="237">
        <f t="shared" si="132"/>
        <v>0</v>
      </c>
      <c r="AL379" s="69"/>
      <c r="AN379" s="214"/>
      <c r="AP379" s="222"/>
      <c r="AQ379" s="225"/>
      <c r="AR379" s="225"/>
      <c r="AS379" s="225"/>
      <c r="AT379" s="225"/>
      <c r="AU379" s="225"/>
      <c r="AV379" s="225"/>
      <c r="AW379" s="225"/>
      <c r="AX379" s="225"/>
      <c r="AY379" s="225"/>
      <c r="AZ379" s="225"/>
      <c r="BA379" s="237">
        <f t="shared" si="133"/>
        <v>0</v>
      </c>
      <c r="BC379" s="69"/>
      <c r="BE379" s="221"/>
      <c r="BG379" s="215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8">
        <f t="shared" si="134"/>
        <v>0</v>
      </c>
      <c r="BT379" s="69"/>
    </row>
    <row r="380" spans="2:72" outlineLevel="1" x14ac:dyDescent="0.25">
      <c r="B380" s="20"/>
      <c r="C380" s="20"/>
      <c r="D380" s="20"/>
      <c r="E380"/>
      <c r="G380" s="69"/>
      <c r="H380" s="72"/>
      <c r="I380" s="28">
        <f t="shared" si="135"/>
        <v>274</v>
      </c>
      <c r="J380" s="278" t="s">
        <v>363</v>
      </c>
      <c r="K380" s="301"/>
      <c r="L380" s="301"/>
      <c r="M380" s="301"/>
      <c r="N380" s="301"/>
      <c r="O380" s="302"/>
      <c r="P380" s="303" t="s">
        <v>117</v>
      </c>
      <c r="Q380" s="299"/>
      <c r="R380" s="304" t="s">
        <v>100</v>
      </c>
      <c r="S380" s="300"/>
      <c r="T380" s="72"/>
      <c r="U380" s="69"/>
      <c r="V380" s="72"/>
      <c r="W380" s="214"/>
      <c r="Y380" s="222"/>
      <c r="Z380" s="222"/>
      <c r="AA380" s="225"/>
      <c r="AB380" s="224"/>
      <c r="AC380" s="225"/>
      <c r="AD380" s="224"/>
      <c r="AE380" s="225"/>
      <c r="AF380" s="225"/>
      <c r="AG380" s="225"/>
      <c r="AH380" s="225"/>
      <c r="AI380" s="225"/>
      <c r="AJ380" s="237">
        <f t="shared" si="132"/>
        <v>0</v>
      </c>
      <c r="AL380" s="69"/>
      <c r="AN380" s="214"/>
      <c r="AP380" s="222"/>
      <c r="AQ380" s="225"/>
      <c r="AR380" s="225"/>
      <c r="AS380" s="225"/>
      <c r="AT380" s="225"/>
      <c r="AU380" s="225"/>
      <c r="AV380" s="225"/>
      <c r="AW380" s="225"/>
      <c r="AX380" s="225"/>
      <c r="AY380" s="225"/>
      <c r="AZ380" s="225"/>
      <c r="BA380" s="237">
        <f t="shared" si="133"/>
        <v>0</v>
      </c>
      <c r="BC380" s="69"/>
      <c r="BE380" s="221"/>
      <c r="BG380" s="215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8">
        <f t="shared" si="134"/>
        <v>0</v>
      </c>
      <c r="BT380" s="69"/>
    </row>
    <row r="381" spans="2:72" outlineLevel="1" x14ac:dyDescent="0.25">
      <c r="B381" s="20"/>
      <c r="C381" s="20"/>
      <c r="D381" s="20"/>
      <c r="E381"/>
      <c r="G381" s="69"/>
      <c r="H381" s="72"/>
      <c r="I381" s="28">
        <f t="shared" si="135"/>
        <v>275</v>
      </c>
      <c r="J381" s="278" t="s">
        <v>362</v>
      </c>
      <c r="K381" s="301"/>
      <c r="L381" s="301"/>
      <c r="M381" s="301"/>
      <c r="N381" s="301"/>
      <c r="O381" s="302"/>
      <c r="P381" s="303" t="s">
        <v>117</v>
      </c>
      <c r="Q381" s="299"/>
      <c r="R381" s="304" t="s">
        <v>100</v>
      </c>
      <c r="S381" s="300"/>
      <c r="T381" s="72"/>
      <c r="U381" s="69"/>
      <c r="V381" s="72"/>
      <c r="W381" s="214"/>
      <c r="Y381" s="222"/>
      <c r="Z381" s="222"/>
      <c r="AA381" s="225"/>
      <c r="AB381" s="224"/>
      <c r="AC381" s="225"/>
      <c r="AD381" s="224"/>
      <c r="AE381" s="225"/>
      <c r="AF381" s="225"/>
      <c r="AG381" s="225"/>
      <c r="AH381" s="225"/>
      <c r="AI381" s="225"/>
      <c r="AJ381" s="237">
        <f t="shared" si="132"/>
        <v>0</v>
      </c>
      <c r="AL381" s="69"/>
      <c r="AN381" s="214"/>
      <c r="AP381" s="222"/>
      <c r="AQ381" s="225"/>
      <c r="AR381" s="225"/>
      <c r="AS381" s="225"/>
      <c r="AT381" s="225"/>
      <c r="AU381" s="225"/>
      <c r="AV381" s="225"/>
      <c r="AW381" s="225"/>
      <c r="AX381" s="225"/>
      <c r="AY381" s="225"/>
      <c r="AZ381" s="225"/>
      <c r="BA381" s="237">
        <f t="shared" si="133"/>
        <v>0</v>
      </c>
      <c r="BC381" s="69"/>
      <c r="BE381" s="221"/>
      <c r="BG381" s="215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8">
        <f t="shared" si="134"/>
        <v>0</v>
      </c>
      <c r="BT381" s="69"/>
    </row>
    <row r="382" spans="2:72" outlineLevel="1" x14ac:dyDescent="0.25">
      <c r="B382" s="20"/>
      <c r="C382" s="20"/>
      <c r="D382" s="20"/>
      <c r="E382"/>
      <c r="G382" s="69"/>
      <c r="H382" s="72"/>
      <c r="I382" s="28">
        <f t="shared" si="135"/>
        <v>276</v>
      </c>
      <c r="J382" s="278" t="s">
        <v>361</v>
      </c>
      <c r="K382" s="301"/>
      <c r="L382" s="301"/>
      <c r="M382" s="301"/>
      <c r="N382" s="301"/>
      <c r="O382" s="302"/>
      <c r="P382" s="303" t="s">
        <v>117</v>
      </c>
      <c r="Q382" s="299"/>
      <c r="R382" s="304" t="s">
        <v>100</v>
      </c>
      <c r="S382" s="300"/>
      <c r="T382" s="72"/>
      <c r="U382" s="69"/>
      <c r="V382" s="72"/>
      <c r="W382" s="214"/>
      <c r="Y382" s="222"/>
      <c r="Z382" s="222"/>
      <c r="AA382" s="225"/>
      <c r="AB382" s="224"/>
      <c r="AC382" s="225"/>
      <c r="AD382" s="224"/>
      <c r="AE382" s="225"/>
      <c r="AF382" s="225"/>
      <c r="AG382" s="225"/>
      <c r="AH382" s="225"/>
      <c r="AI382" s="225"/>
      <c r="AJ382" s="237">
        <f t="shared" si="132"/>
        <v>0</v>
      </c>
      <c r="AL382" s="69"/>
      <c r="AN382" s="214"/>
      <c r="AP382" s="222"/>
      <c r="AQ382" s="225"/>
      <c r="AR382" s="225"/>
      <c r="AS382" s="225"/>
      <c r="AT382" s="225"/>
      <c r="AU382" s="225"/>
      <c r="AV382" s="225"/>
      <c r="AW382" s="225"/>
      <c r="AX382" s="225"/>
      <c r="AY382" s="225"/>
      <c r="AZ382" s="225"/>
      <c r="BA382" s="237">
        <f t="shared" si="133"/>
        <v>0</v>
      </c>
      <c r="BC382" s="69"/>
      <c r="BE382" s="221"/>
      <c r="BG382" s="215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8">
        <f t="shared" si="134"/>
        <v>0</v>
      </c>
      <c r="BT382" s="69"/>
    </row>
    <row r="383" spans="2:72" outlineLevel="1" x14ac:dyDescent="0.25">
      <c r="B383" s="20"/>
      <c r="C383" s="20"/>
      <c r="D383" s="20"/>
      <c r="E383"/>
      <c r="G383" s="69"/>
      <c r="H383" s="72"/>
      <c r="I383" s="28">
        <f t="shared" si="135"/>
        <v>277</v>
      </c>
      <c r="J383" s="278" t="s">
        <v>360</v>
      </c>
      <c r="K383" s="301"/>
      <c r="L383" s="301"/>
      <c r="M383" s="301"/>
      <c r="N383" s="301"/>
      <c r="O383" s="302"/>
      <c r="P383" s="303" t="s">
        <v>117</v>
      </c>
      <c r="Q383" s="299"/>
      <c r="R383" s="304" t="s">
        <v>100</v>
      </c>
      <c r="S383" s="300"/>
      <c r="T383" s="72"/>
      <c r="U383" s="69"/>
      <c r="V383" s="72"/>
      <c r="W383" s="214"/>
      <c r="Y383" s="222"/>
      <c r="Z383" s="222"/>
      <c r="AA383" s="225"/>
      <c r="AB383" s="224"/>
      <c r="AC383" s="225"/>
      <c r="AD383" s="224"/>
      <c r="AE383" s="225"/>
      <c r="AF383" s="225"/>
      <c r="AG383" s="225"/>
      <c r="AH383" s="225"/>
      <c r="AI383" s="225"/>
      <c r="AJ383" s="237">
        <f t="shared" si="132"/>
        <v>0</v>
      </c>
      <c r="AL383" s="69"/>
      <c r="AN383" s="214"/>
      <c r="AP383" s="222"/>
      <c r="AQ383" s="225"/>
      <c r="AR383" s="225"/>
      <c r="AS383" s="225"/>
      <c r="AT383" s="225"/>
      <c r="AU383" s="225"/>
      <c r="AV383" s="225"/>
      <c r="AW383" s="225"/>
      <c r="AX383" s="225"/>
      <c r="AY383" s="225"/>
      <c r="AZ383" s="225"/>
      <c r="BA383" s="237">
        <f t="shared" si="133"/>
        <v>0</v>
      </c>
      <c r="BC383" s="69"/>
      <c r="BE383" s="221"/>
      <c r="BG383" s="215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8">
        <f t="shared" si="134"/>
        <v>0</v>
      </c>
      <c r="BT383" s="69"/>
    </row>
    <row r="384" spans="2:72" outlineLevel="1" x14ac:dyDescent="0.25">
      <c r="B384" s="20"/>
      <c r="C384" s="20"/>
      <c r="D384" s="20"/>
      <c r="E384"/>
      <c r="G384" s="69"/>
      <c r="H384" s="72"/>
      <c r="I384" s="28">
        <f t="shared" si="135"/>
        <v>278</v>
      </c>
      <c r="J384" s="278" t="s">
        <v>364</v>
      </c>
      <c r="K384" s="301"/>
      <c r="L384" s="301"/>
      <c r="M384" s="301"/>
      <c r="N384" s="301"/>
      <c r="O384" s="302"/>
      <c r="P384" s="303" t="s">
        <v>117</v>
      </c>
      <c r="Q384" s="299"/>
      <c r="R384" s="304" t="s">
        <v>100</v>
      </c>
      <c r="S384" s="300"/>
      <c r="T384" s="72"/>
      <c r="U384" s="69"/>
      <c r="V384" s="72"/>
      <c r="W384" s="214"/>
      <c r="Y384" s="222"/>
      <c r="Z384" s="222"/>
      <c r="AA384" s="225"/>
      <c r="AB384" s="224"/>
      <c r="AC384" s="225"/>
      <c r="AD384" s="224"/>
      <c r="AE384" s="225"/>
      <c r="AF384" s="225"/>
      <c r="AG384" s="225"/>
      <c r="AH384" s="225"/>
      <c r="AI384" s="225"/>
      <c r="AJ384" s="237">
        <f t="shared" si="132"/>
        <v>0</v>
      </c>
      <c r="AL384" s="69"/>
      <c r="AN384" s="214"/>
      <c r="AP384" s="222"/>
      <c r="AQ384" s="225"/>
      <c r="AR384" s="225"/>
      <c r="AS384" s="225"/>
      <c r="AT384" s="225"/>
      <c r="AU384" s="225"/>
      <c r="AV384" s="225"/>
      <c r="AW384" s="225"/>
      <c r="AX384" s="225"/>
      <c r="AY384" s="225"/>
      <c r="AZ384" s="225"/>
      <c r="BA384" s="237">
        <f t="shared" si="133"/>
        <v>0</v>
      </c>
      <c r="BC384" s="69"/>
      <c r="BE384" s="221"/>
      <c r="BG384" s="215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8">
        <f t="shared" si="134"/>
        <v>0</v>
      </c>
      <c r="BT384" s="69"/>
    </row>
    <row r="385" spans="2:72" outlineLevel="1" x14ac:dyDescent="0.25">
      <c r="B385" s="20"/>
      <c r="C385" s="20"/>
      <c r="D385" s="20"/>
      <c r="E385"/>
      <c r="G385" s="69"/>
      <c r="H385" s="72"/>
      <c r="I385" s="28">
        <f t="shared" si="135"/>
        <v>279</v>
      </c>
      <c r="J385" s="278" t="s">
        <v>394</v>
      </c>
      <c r="K385" s="301"/>
      <c r="L385" s="301"/>
      <c r="M385" s="301"/>
      <c r="N385" s="301"/>
      <c r="O385" s="302"/>
      <c r="P385" s="303" t="s">
        <v>117</v>
      </c>
      <c r="Q385" s="299"/>
      <c r="R385" s="304" t="s">
        <v>100</v>
      </c>
      <c r="S385" s="300"/>
      <c r="T385" s="72"/>
      <c r="U385" s="69"/>
      <c r="V385" s="72"/>
      <c r="W385" s="214"/>
      <c r="Y385" s="222"/>
      <c r="Z385" s="222"/>
      <c r="AA385" s="225"/>
      <c r="AB385" s="224"/>
      <c r="AC385" s="225"/>
      <c r="AD385" s="224"/>
      <c r="AE385" s="225"/>
      <c r="AF385" s="225"/>
      <c r="AG385" s="225"/>
      <c r="AH385" s="225"/>
      <c r="AI385" s="225"/>
      <c r="AJ385" s="237">
        <f t="shared" si="132"/>
        <v>0</v>
      </c>
      <c r="AL385" s="69"/>
      <c r="AN385" s="214"/>
      <c r="AP385" s="222"/>
      <c r="AQ385" s="225"/>
      <c r="AR385" s="225"/>
      <c r="AS385" s="225"/>
      <c r="AT385" s="225"/>
      <c r="AU385" s="225"/>
      <c r="AV385" s="225"/>
      <c r="AW385" s="225"/>
      <c r="AX385" s="225"/>
      <c r="AY385" s="225"/>
      <c r="AZ385" s="225"/>
      <c r="BA385" s="237">
        <f t="shared" si="133"/>
        <v>0</v>
      </c>
      <c r="BC385" s="69"/>
      <c r="BE385" s="221"/>
      <c r="BG385" s="215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8">
        <f t="shared" si="134"/>
        <v>0</v>
      </c>
      <c r="BT385" s="69"/>
    </row>
    <row r="386" spans="2:72" outlineLevel="1" x14ac:dyDescent="0.25">
      <c r="B386" s="20"/>
      <c r="C386" s="20"/>
      <c r="D386" s="20"/>
      <c r="E386"/>
      <c r="G386" s="69"/>
      <c r="H386" s="72"/>
      <c r="I386" s="28">
        <f t="shared" si="135"/>
        <v>280</v>
      </c>
      <c r="J386" s="278" t="s">
        <v>352</v>
      </c>
      <c r="K386" s="301"/>
      <c r="L386" s="301"/>
      <c r="M386" s="301"/>
      <c r="N386" s="301"/>
      <c r="O386" s="302"/>
      <c r="P386" s="303" t="s">
        <v>117</v>
      </c>
      <c r="Q386" s="299"/>
      <c r="R386" s="304" t="s">
        <v>100</v>
      </c>
      <c r="S386" s="300"/>
      <c r="T386" s="72"/>
      <c r="U386" s="69"/>
      <c r="V386" s="72"/>
      <c r="W386" s="214"/>
      <c r="Y386" s="222"/>
      <c r="Z386" s="222"/>
      <c r="AA386" s="225"/>
      <c r="AB386" s="224"/>
      <c r="AC386" s="225"/>
      <c r="AD386" s="224"/>
      <c r="AE386" s="225"/>
      <c r="AF386" s="225"/>
      <c r="AG386" s="225"/>
      <c r="AH386" s="225"/>
      <c r="AI386" s="225">
        <v>1</v>
      </c>
      <c r="AJ386" s="237">
        <f t="shared" si="132"/>
        <v>0</v>
      </c>
      <c r="AL386" s="69"/>
      <c r="AN386" s="214"/>
      <c r="AP386" s="222"/>
      <c r="AQ386" s="225"/>
      <c r="AR386" s="225"/>
      <c r="AS386" s="225"/>
      <c r="AT386" s="225"/>
      <c r="AU386" s="225"/>
      <c r="AV386" s="225"/>
      <c r="AW386" s="225"/>
      <c r="AX386" s="225"/>
      <c r="AY386" s="225"/>
      <c r="AZ386" s="225">
        <v>1</v>
      </c>
      <c r="BA386" s="237">
        <f t="shared" si="133"/>
        <v>0</v>
      </c>
      <c r="BC386" s="69"/>
      <c r="BE386" s="221"/>
      <c r="BG386" s="215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25">
        <v>1</v>
      </c>
      <c r="BR386" s="218">
        <f t="shared" si="134"/>
        <v>0</v>
      </c>
      <c r="BT386" s="69"/>
    </row>
    <row r="387" spans="2:72" outlineLevel="1" x14ac:dyDescent="0.25">
      <c r="B387" s="20"/>
      <c r="C387" s="20"/>
      <c r="D387" s="20"/>
      <c r="E387"/>
      <c r="G387" s="69"/>
      <c r="H387" s="72"/>
      <c r="I387" s="28">
        <f t="shared" si="135"/>
        <v>281</v>
      </c>
      <c r="J387" s="278" t="s">
        <v>351</v>
      </c>
      <c r="K387" s="301"/>
      <c r="L387" s="301"/>
      <c r="M387" s="301"/>
      <c r="N387" s="301"/>
      <c r="O387" s="302"/>
      <c r="P387" s="303" t="s">
        <v>117</v>
      </c>
      <c r="Q387" s="299"/>
      <c r="R387" s="304" t="s">
        <v>100</v>
      </c>
      <c r="S387" s="300"/>
      <c r="T387" s="72"/>
      <c r="U387" s="69"/>
      <c r="V387" s="72"/>
      <c r="W387" s="214"/>
      <c r="Y387" s="222"/>
      <c r="Z387" s="222"/>
      <c r="AA387" s="225"/>
      <c r="AB387" s="224"/>
      <c r="AC387" s="225"/>
      <c r="AD387" s="224"/>
      <c r="AE387" s="225"/>
      <c r="AF387" s="225"/>
      <c r="AG387" s="225"/>
      <c r="AH387" s="225"/>
      <c r="AI387" s="225"/>
      <c r="AJ387" s="237">
        <f t="shared" si="132"/>
        <v>0</v>
      </c>
      <c r="AL387" s="69"/>
      <c r="AN387" s="214"/>
      <c r="AP387" s="222"/>
      <c r="AQ387" s="225"/>
      <c r="AR387" s="225"/>
      <c r="AS387" s="225"/>
      <c r="AT387" s="225"/>
      <c r="AU387" s="225"/>
      <c r="AV387" s="225"/>
      <c r="AW387" s="225"/>
      <c r="AX387" s="225"/>
      <c r="AY387" s="225"/>
      <c r="AZ387" s="225"/>
      <c r="BA387" s="237">
        <f t="shared" si="133"/>
        <v>0</v>
      </c>
      <c r="BC387" s="69"/>
      <c r="BE387" s="221"/>
      <c r="BG387" s="215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25"/>
      <c r="BR387" s="218">
        <f t="shared" si="134"/>
        <v>0</v>
      </c>
      <c r="BT387" s="69"/>
    </row>
    <row r="388" spans="2:72" outlineLevel="1" x14ac:dyDescent="0.25">
      <c r="B388" s="20"/>
      <c r="C388" s="20"/>
      <c r="D388" s="20"/>
      <c r="E388"/>
      <c r="G388" s="69"/>
      <c r="H388" s="72"/>
      <c r="I388" s="28">
        <f t="shared" si="135"/>
        <v>282</v>
      </c>
      <c r="J388" s="278" t="s">
        <v>395</v>
      </c>
      <c r="K388" s="301"/>
      <c r="L388" s="301"/>
      <c r="M388" s="301"/>
      <c r="N388" s="301"/>
      <c r="O388" s="302"/>
      <c r="P388" s="303" t="s">
        <v>117</v>
      </c>
      <c r="Q388" s="299"/>
      <c r="R388" s="304" t="s">
        <v>100</v>
      </c>
      <c r="S388" s="300"/>
      <c r="T388" s="72"/>
      <c r="U388" s="69"/>
      <c r="V388" s="72"/>
      <c r="W388" s="214"/>
      <c r="Y388" s="222"/>
      <c r="Z388" s="222"/>
      <c r="AA388" s="225"/>
      <c r="AB388" s="224"/>
      <c r="AC388" s="225"/>
      <c r="AD388" s="224"/>
      <c r="AE388" s="225"/>
      <c r="AF388" s="225"/>
      <c r="AG388" s="225"/>
      <c r="AH388" s="225"/>
      <c r="AI388" s="225"/>
      <c r="AJ388" s="237">
        <f t="shared" si="132"/>
        <v>0</v>
      </c>
      <c r="AL388" s="69"/>
      <c r="AN388" s="214"/>
      <c r="AP388" s="222"/>
      <c r="AQ388" s="225"/>
      <c r="AR388" s="225"/>
      <c r="AS388" s="225"/>
      <c r="AT388" s="225"/>
      <c r="AU388" s="225"/>
      <c r="AV388" s="225"/>
      <c r="AW388" s="225"/>
      <c r="AX388" s="225"/>
      <c r="AY388" s="225"/>
      <c r="AZ388" s="225"/>
      <c r="BA388" s="237">
        <f t="shared" si="133"/>
        <v>0</v>
      </c>
      <c r="BC388" s="69"/>
      <c r="BE388" s="221"/>
      <c r="BG388" s="215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25"/>
      <c r="BR388" s="218">
        <f t="shared" si="134"/>
        <v>0</v>
      </c>
      <c r="BT388" s="69"/>
    </row>
    <row r="389" spans="2:72" outlineLevel="1" x14ac:dyDescent="0.25">
      <c r="B389" s="20"/>
      <c r="C389" s="20"/>
      <c r="D389" s="20"/>
      <c r="E389"/>
      <c r="G389" s="69"/>
      <c r="H389" s="72"/>
      <c r="I389" s="28">
        <f t="shared" si="135"/>
        <v>283</v>
      </c>
      <c r="J389" s="278" t="s">
        <v>350</v>
      </c>
      <c r="K389" s="301"/>
      <c r="L389" s="301"/>
      <c r="M389" s="301"/>
      <c r="N389" s="301"/>
      <c r="O389" s="302"/>
      <c r="P389" s="303" t="s">
        <v>117</v>
      </c>
      <c r="Q389" s="299"/>
      <c r="R389" s="304" t="s">
        <v>100</v>
      </c>
      <c r="S389" s="300"/>
      <c r="T389" s="72"/>
      <c r="U389" s="69"/>
      <c r="V389" s="72"/>
      <c r="W389" s="214"/>
      <c r="Y389" s="222"/>
      <c r="Z389" s="222"/>
      <c r="AA389" s="225"/>
      <c r="AB389" s="224"/>
      <c r="AC389" s="225"/>
      <c r="AD389" s="224"/>
      <c r="AE389" s="225"/>
      <c r="AF389" s="225"/>
      <c r="AG389" s="225"/>
      <c r="AH389" s="225"/>
      <c r="AI389" s="225">
        <v>1</v>
      </c>
      <c r="AJ389" s="237">
        <f t="shared" si="132"/>
        <v>0</v>
      </c>
      <c r="AL389" s="69"/>
      <c r="AN389" s="214"/>
      <c r="AP389" s="222"/>
      <c r="AQ389" s="225"/>
      <c r="AR389" s="225"/>
      <c r="AS389" s="225"/>
      <c r="AT389" s="225"/>
      <c r="AU389" s="225"/>
      <c r="AV389" s="225"/>
      <c r="AW389" s="225"/>
      <c r="AX389" s="225"/>
      <c r="AY389" s="225"/>
      <c r="AZ389" s="225">
        <v>1</v>
      </c>
      <c r="BA389" s="237">
        <f t="shared" si="133"/>
        <v>0</v>
      </c>
      <c r="BC389" s="69"/>
      <c r="BE389" s="221"/>
      <c r="BG389" s="215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25">
        <v>1</v>
      </c>
      <c r="BR389" s="218">
        <f t="shared" si="134"/>
        <v>0</v>
      </c>
      <c r="BT389" s="69"/>
    </row>
    <row r="390" spans="2:72" outlineLevel="1" x14ac:dyDescent="0.25">
      <c r="B390" s="20"/>
      <c r="C390" s="20"/>
      <c r="D390" s="20"/>
      <c r="E390"/>
      <c r="G390" s="69"/>
      <c r="H390" s="72"/>
      <c r="I390" s="28">
        <f t="shared" si="135"/>
        <v>284</v>
      </c>
      <c r="J390" s="278" t="s">
        <v>354</v>
      </c>
      <c r="K390" s="301"/>
      <c r="L390" s="301"/>
      <c r="M390" s="301"/>
      <c r="N390" s="301"/>
      <c r="O390" s="302"/>
      <c r="P390" s="303" t="s">
        <v>117</v>
      </c>
      <c r="Q390" s="299"/>
      <c r="R390" s="304" t="s">
        <v>100</v>
      </c>
      <c r="S390" s="300"/>
      <c r="T390" s="72"/>
      <c r="U390" s="69"/>
      <c r="V390" s="72"/>
      <c r="W390" s="214"/>
      <c r="Y390" s="222"/>
      <c r="Z390" s="225"/>
      <c r="AA390" s="224"/>
      <c r="AB390" s="225"/>
      <c r="AC390" s="224"/>
      <c r="AD390" s="225"/>
      <c r="AE390" s="225"/>
      <c r="AF390" s="225"/>
      <c r="AG390" s="225"/>
      <c r="AH390" s="225"/>
      <c r="AI390" s="225"/>
      <c r="AJ390" s="237">
        <f t="shared" si="132"/>
        <v>0</v>
      </c>
      <c r="AL390" s="69"/>
      <c r="AN390" s="214"/>
      <c r="AP390" s="222"/>
      <c r="AQ390" s="225"/>
      <c r="AR390" s="225"/>
      <c r="AS390" s="225"/>
      <c r="AT390" s="225"/>
      <c r="AU390" s="225"/>
      <c r="AV390" s="225"/>
      <c r="AW390" s="225"/>
      <c r="AX390" s="225"/>
      <c r="AY390" s="225"/>
      <c r="AZ390" s="225"/>
      <c r="BA390" s="237">
        <f t="shared" si="133"/>
        <v>0</v>
      </c>
      <c r="BC390" s="69"/>
      <c r="BE390" s="221"/>
      <c r="BG390" s="215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25"/>
      <c r="BR390" s="218">
        <f t="shared" si="134"/>
        <v>0</v>
      </c>
      <c r="BT390" s="69"/>
    </row>
    <row r="391" spans="2:72" outlineLevel="1" x14ac:dyDescent="0.25">
      <c r="B391" s="20"/>
      <c r="C391" s="20"/>
      <c r="D391" s="20"/>
      <c r="E391"/>
      <c r="G391" s="69"/>
      <c r="H391" s="72"/>
      <c r="I391" s="28">
        <f t="shared" si="135"/>
        <v>285</v>
      </c>
      <c r="J391" s="278" t="s">
        <v>353</v>
      </c>
      <c r="K391" s="301"/>
      <c r="L391" s="301"/>
      <c r="M391" s="301"/>
      <c r="N391" s="301"/>
      <c r="O391" s="302"/>
      <c r="P391" s="303" t="s">
        <v>117</v>
      </c>
      <c r="Q391" s="299"/>
      <c r="R391" s="304" t="s">
        <v>100</v>
      </c>
      <c r="S391" s="300"/>
      <c r="T391" s="72"/>
      <c r="U391" s="69"/>
      <c r="V391" s="72"/>
      <c r="W391" s="214"/>
      <c r="Y391" s="222"/>
      <c r="Z391" s="225"/>
      <c r="AA391" s="224"/>
      <c r="AB391" s="225"/>
      <c r="AC391" s="224"/>
      <c r="AD391" s="225"/>
      <c r="AE391" s="225"/>
      <c r="AF391" s="225"/>
      <c r="AG391" s="225"/>
      <c r="AH391" s="225"/>
      <c r="AI391" s="225">
        <v>1</v>
      </c>
      <c r="AJ391" s="237">
        <f t="shared" si="132"/>
        <v>0</v>
      </c>
      <c r="AL391" s="69"/>
      <c r="AN391" s="214"/>
      <c r="AP391" s="222"/>
      <c r="AQ391" s="225"/>
      <c r="AR391" s="225"/>
      <c r="AS391" s="225"/>
      <c r="AT391" s="225"/>
      <c r="AU391" s="225"/>
      <c r="AV391" s="225"/>
      <c r="AW391" s="225"/>
      <c r="AX391" s="225"/>
      <c r="AY391" s="225"/>
      <c r="AZ391" s="225">
        <v>1</v>
      </c>
      <c r="BA391" s="237">
        <f t="shared" si="133"/>
        <v>0</v>
      </c>
      <c r="BC391" s="69"/>
      <c r="BE391" s="221"/>
      <c r="BG391" s="215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25">
        <v>1</v>
      </c>
      <c r="BR391" s="218">
        <f t="shared" si="134"/>
        <v>0</v>
      </c>
      <c r="BT391" s="69"/>
    </row>
    <row r="392" spans="2:72" outlineLevel="1" x14ac:dyDescent="0.25">
      <c r="B392" s="20"/>
      <c r="C392" s="20" t="e">
        <f>IF(ISERROR(#REF!+1)=TRUE,#REF!,IF(#REF!="","",MAX(C$15:C371)+1))</f>
        <v>#REF!</v>
      </c>
      <c r="D392" s="20" t="e">
        <f>IF(#REF!="","",IF(ISERROR(#REF!+1)=TRUE,"",1))</f>
        <v>#REF!</v>
      </c>
      <c r="E392"/>
      <c r="G392" s="69"/>
      <c r="H392" s="72"/>
      <c r="I392" s="28">
        <f t="shared" si="135"/>
        <v>286</v>
      </c>
      <c r="J392" s="278" t="s">
        <v>388</v>
      </c>
      <c r="K392" s="301"/>
      <c r="L392" s="301"/>
      <c r="M392" s="301"/>
      <c r="N392" s="301"/>
      <c r="O392" s="302"/>
      <c r="P392" s="303" t="s">
        <v>117</v>
      </c>
      <c r="Q392" s="299"/>
      <c r="R392" s="304" t="s">
        <v>100</v>
      </c>
      <c r="S392" s="300"/>
      <c r="T392" s="72"/>
      <c r="U392" s="69"/>
      <c r="V392" s="72"/>
      <c r="W392" s="214"/>
      <c r="Y392" s="222"/>
      <c r="Z392" s="225"/>
      <c r="AA392" s="224"/>
      <c r="AB392" s="225"/>
      <c r="AC392" s="224"/>
      <c r="AD392" s="225"/>
      <c r="AE392" s="225"/>
      <c r="AF392" s="225"/>
      <c r="AG392" s="225"/>
      <c r="AH392" s="225"/>
      <c r="AI392" s="225"/>
      <c r="AJ392" s="237">
        <f t="shared" si="132"/>
        <v>0</v>
      </c>
      <c r="AL392" s="69"/>
      <c r="AN392" s="214"/>
      <c r="AP392" s="222"/>
      <c r="AQ392" s="225"/>
      <c r="AR392" s="225"/>
      <c r="AS392" s="225"/>
      <c r="AT392" s="225"/>
      <c r="AU392" s="225"/>
      <c r="AV392" s="225"/>
      <c r="AW392" s="225"/>
      <c r="AX392" s="225"/>
      <c r="AY392" s="225"/>
      <c r="AZ392" s="225"/>
      <c r="BA392" s="237">
        <f t="shared" si="133"/>
        <v>0</v>
      </c>
      <c r="BC392" s="69"/>
      <c r="BE392" s="221"/>
      <c r="BG392" s="215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25"/>
      <c r="BR392" s="218">
        <f t="shared" si="134"/>
        <v>0</v>
      </c>
      <c r="BT392" s="69"/>
    </row>
    <row r="393" spans="2:72" outlineLevel="1" x14ac:dyDescent="0.25">
      <c r="B393" s="20"/>
      <c r="C393" s="20" t="e">
        <f>IF(ISERROR(#REF!+1)=TRUE,#REF!,IF(#REF!="","",MAX(C$15:C392)+1))</f>
        <v>#REF!</v>
      </c>
      <c r="D393" s="20" t="e">
        <f>IF(#REF!="","",IF(ISERROR(#REF!+1)=TRUE,"",1))</f>
        <v>#REF!</v>
      </c>
      <c r="E393"/>
      <c r="G393" s="69"/>
      <c r="H393" s="72"/>
      <c r="I393" s="28">
        <f t="shared" si="135"/>
        <v>287</v>
      </c>
      <c r="J393" s="278" t="s">
        <v>387</v>
      </c>
      <c r="K393" s="301"/>
      <c r="L393" s="301"/>
      <c r="M393" s="301"/>
      <c r="N393" s="301"/>
      <c r="O393" s="302"/>
      <c r="P393" s="303" t="s">
        <v>117</v>
      </c>
      <c r="Q393" s="299"/>
      <c r="R393" s="304" t="s">
        <v>100</v>
      </c>
      <c r="S393" s="300"/>
      <c r="T393" s="72"/>
      <c r="U393" s="69"/>
      <c r="V393" s="72"/>
      <c r="W393" s="221"/>
      <c r="Y393" s="222"/>
      <c r="Z393" s="225"/>
      <c r="AA393" s="224"/>
      <c r="AB393" s="225"/>
      <c r="AC393" s="224"/>
      <c r="AD393" s="225"/>
      <c r="AE393" s="225"/>
      <c r="AF393" s="225"/>
      <c r="AG393" s="225"/>
      <c r="AH393" s="225"/>
      <c r="AI393" s="225"/>
      <c r="AJ393" s="237">
        <f t="shared" si="132"/>
        <v>0</v>
      </c>
      <c r="AL393" s="69"/>
      <c r="AN393" s="221"/>
      <c r="AP393" s="222"/>
      <c r="AQ393" s="225"/>
      <c r="AR393" s="225"/>
      <c r="AS393" s="225"/>
      <c r="AT393" s="225"/>
      <c r="AU393" s="225"/>
      <c r="AV393" s="225"/>
      <c r="AW393" s="225"/>
      <c r="AX393" s="225"/>
      <c r="AY393" s="225"/>
      <c r="AZ393" s="225"/>
      <c r="BA393" s="237">
        <f t="shared" si="133"/>
        <v>0</v>
      </c>
      <c r="BC393" s="69"/>
      <c r="BE393" s="221"/>
      <c r="BG393" s="222"/>
      <c r="BH393" s="225"/>
      <c r="BI393" s="225"/>
      <c r="BJ393" s="225"/>
      <c r="BK393" s="225"/>
      <c r="BL393" s="225"/>
      <c r="BM393" s="225"/>
      <c r="BN393" s="225"/>
      <c r="BO393" s="225"/>
      <c r="BP393" s="225"/>
      <c r="BQ393" s="225"/>
      <c r="BR393" s="218">
        <f t="shared" si="134"/>
        <v>0</v>
      </c>
      <c r="BT393" s="69"/>
    </row>
    <row r="394" spans="2:72" outlineLevel="1" x14ac:dyDescent="0.25">
      <c r="B394" s="20"/>
      <c r="C394" s="20" t="e">
        <f>IF(ISERROR(#REF!+1)=TRUE,#REF!,IF(#REF!="","",MAX(C$15:C393)+1))</f>
        <v>#REF!</v>
      </c>
      <c r="D394" s="20" t="e">
        <f>IF(#REF!="","",IF(ISERROR(#REF!+1)=TRUE,"",1))</f>
        <v>#REF!</v>
      </c>
      <c r="E394"/>
      <c r="G394" s="69"/>
      <c r="H394" s="72"/>
      <c r="I394" s="28">
        <f t="shared" si="135"/>
        <v>288</v>
      </c>
      <c r="J394" s="278" t="s">
        <v>386</v>
      </c>
      <c r="K394" s="301"/>
      <c r="L394" s="301"/>
      <c r="M394" s="301"/>
      <c r="N394" s="301"/>
      <c r="O394" s="302"/>
      <c r="P394" s="303" t="s">
        <v>117</v>
      </c>
      <c r="Q394" s="299"/>
      <c r="R394" s="304" t="s">
        <v>100</v>
      </c>
      <c r="S394" s="300"/>
      <c r="T394" s="72"/>
      <c r="U394" s="69"/>
      <c r="V394" s="72"/>
      <c r="W394" s="221"/>
      <c r="Y394" s="222"/>
      <c r="Z394" s="225"/>
      <c r="AA394" s="224"/>
      <c r="AB394" s="225"/>
      <c r="AC394" s="224"/>
      <c r="AD394" s="225"/>
      <c r="AE394" s="225"/>
      <c r="AF394" s="225"/>
      <c r="AG394" s="225"/>
      <c r="AH394" s="225"/>
      <c r="AI394" s="225"/>
      <c r="AJ394" s="237">
        <f t="shared" si="132"/>
        <v>0</v>
      </c>
      <c r="AL394" s="69"/>
      <c r="AN394" s="221"/>
      <c r="AP394" s="222"/>
      <c r="AQ394" s="225"/>
      <c r="AR394" s="225"/>
      <c r="AS394" s="225"/>
      <c r="AT394" s="225"/>
      <c r="AU394" s="225"/>
      <c r="AV394" s="225"/>
      <c r="AW394" s="225"/>
      <c r="AX394" s="225"/>
      <c r="AY394" s="225"/>
      <c r="AZ394" s="225"/>
      <c r="BA394" s="237">
        <f t="shared" si="133"/>
        <v>0</v>
      </c>
      <c r="BC394" s="69"/>
      <c r="BE394" s="221"/>
      <c r="BG394" s="222"/>
      <c r="BH394" s="225"/>
      <c r="BI394" s="225"/>
      <c r="BJ394" s="225"/>
      <c r="BK394" s="225"/>
      <c r="BL394" s="225"/>
      <c r="BM394" s="225"/>
      <c r="BN394" s="225"/>
      <c r="BO394" s="225"/>
      <c r="BP394" s="225"/>
      <c r="BQ394" s="225"/>
      <c r="BR394" s="218">
        <f t="shared" si="134"/>
        <v>0</v>
      </c>
      <c r="BT394" s="69"/>
    </row>
    <row r="395" spans="2:72" outlineLevel="1" x14ac:dyDescent="0.25">
      <c r="B395" s="20"/>
      <c r="C395" s="20" t="e">
        <f>IF(ISERROR(#REF!+1)=TRUE,#REF!,IF(#REF!="","",MAX(C$15:C394)+1))</f>
        <v>#REF!</v>
      </c>
      <c r="D395" s="20" t="e">
        <f>IF(#REF!="","",IF(ISERROR(#REF!+1)=TRUE,"",1))</f>
        <v>#REF!</v>
      </c>
      <c r="E395"/>
      <c r="G395" s="69"/>
      <c r="H395" s="72"/>
      <c r="I395" s="28">
        <f t="shared" si="135"/>
        <v>289</v>
      </c>
      <c r="J395" s="278" t="s">
        <v>390</v>
      </c>
      <c r="K395" s="301"/>
      <c r="L395" s="301"/>
      <c r="M395" s="301"/>
      <c r="N395" s="301"/>
      <c r="O395" s="302"/>
      <c r="P395" s="303" t="s">
        <v>117</v>
      </c>
      <c r="Q395" s="299"/>
      <c r="R395" s="304" t="s">
        <v>100</v>
      </c>
      <c r="S395" s="300"/>
      <c r="T395" s="72"/>
      <c r="U395" s="69"/>
      <c r="V395" s="72"/>
      <c r="W395" s="221"/>
      <c r="Y395" s="222"/>
      <c r="Z395" s="225"/>
      <c r="AA395" s="224"/>
      <c r="AB395" s="225"/>
      <c r="AC395" s="224"/>
      <c r="AD395" s="225"/>
      <c r="AE395" s="225"/>
      <c r="AF395" s="225"/>
      <c r="AG395" s="225"/>
      <c r="AH395" s="225"/>
      <c r="AI395" s="225"/>
      <c r="AJ395" s="237">
        <f t="shared" si="132"/>
        <v>0</v>
      </c>
      <c r="AL395" s="69"/>
      <c r="AN395" s="221"/>
      <c r="AP395" s="222"/>
      <c r="AQ395" s="225"/>
      <c r="AR395" s="225"/>
      <c r="AS395" s="225"/>
      <c r="AT395" s="225"/>
      <c r="AU395" s="225"/>
      <c r="AV395" s="225"/>
      <c r="AW395" s="225"/>
      <c r="AX395" s="225"/>
      <c r="AY395" s="225"/>
      <c r="AZ395" s="225"/>
      <c r="BA395" s="237">
        <f t="shared" si="133"/>
        <v>0</v>
      </c>
      <c r="BC395" s="69"/>
      <c r="BE395" s="221"/>
      <c r="BG395" s="222"/>
      <c r="BH395" s="225"/>
      <c r="BI395" s="225"/>
      <c r="BJ395" s="225"/>
      <c r="BK395" s="225"/>
      <c r="BL395" s="225"/>
      <c r="BM395" s="225"/>
      <c r="BN395" s="225"/>
      <c r="BO395" s="225"/>
      <c r="BP395" s="225"/>
      <c r="BQ395" s="225"/>
      <c r="BR395" s="218">
        <f t="shared" si="134"/>
        <v>0</v>
      </c>
      <c r="BT395" s="69"/>
    </row>
    <row r="396" spans="2:72" outlineLevel="1" x14ac:dyDescent="0.25">
      <c r="B396" s="20"/>
      <c r="C396" s="20" t="e">
        <f>IF(ISERROR(#REF!+1)=TRUE,#REF!,IF(#REF!="","",MAX(C$15:C395)+1))</f>
        <v>#REF!</v>
      </c>
      <c r="D396" s="20" t="e">
        <f>IF(#REF!="","",IF(ISERROR(#REF!+1)=TRUE,"",1))</f>
        <v>#REF!</v>
      </c>
      <c r="E396"/>
      <c r="G396" s="69"/>
      <c r="H396" s="72"/>
      <c r="I396" s="28">
        <f t="shared" si="135"/>
        <v>290</v>
      </c>
      <c r="J396" s="278" t="s">
        <v>389</v>
      </c>
      <c r="K396" s="301"/>
      <c r="L396" s="301"/>
      <c r="M396" s="301"/>
      <c r="N396" s="301"/>
      <c r="O396" s="302"/>
      <c r="P396" s="303" t="s">
        <v>117</v>
      </c>
      <c r="Q396" s="299"/>
      <c r="R396" s="304" t="s">
        <v>100</v>
      </c>
      <c r="S396" s="300"/>
      <c r="T396" s="72"/>
      <c r="U396" s="69"/>
      <c r="V396" s="72"/>
      <c r="W396" s="221"/>
      <c r="Y396" s="222"/>
      <c r="Z396" s="225"/>
      <c r="AA396" s="224"/>
      <c r="AB396" s="225"/>
      <c r="AC396" s="224"/>
      <c r="AD396" s="225"/>
      <c r="AE396" s="225"/>
      <c r="AF396" s="225"/>
      <c r="AG396" s="225"/>
      <c r="AH396" s="225"/>
      <c r="AI396" s="225"/>
      <c r="AJ396" s="237">
        <f t="shared" si="132"/>
        <v>0</v>
      </c>
      <c r="AL396" s="69"/>
      <c r="AN396" s="221"/>
      <c r="AP396" s="222"/>
      <c r="AQ396" s="225"/>
      <c r="AR396" s="225"/>
      <c r="AS396" s="225"/>
      <c r="AT396" s="225"/>
      <c r="AU396" s="225"/>
      <c r="AV396" s="225"/>
      <c r="AW396" s="225"/>
      <c r="AX396" s="225"/>
      <c r="AY396" s="225"/>
      <c r="AZ396" s="225"/>
      <c r="BA396" s="237">
        <f t="shared" si="133"/>
        <v>0</v>
      </c>
      <c r="BC396" s="69"/>
      <c r="BE396" s="221"/>
      <c r="BG396" s="222"/>
      <c r="BH396" s="225"/>
      <c r="BI396" s="225"/>
      <c r="BJ396" s="225"/>
      <c r="BK396" s="225"/>
      <c r="BL396" s="225"/>
      <c r="BM396" s="225"/>
      <c r="BN396" s="225"/>
      <c r="BO396" s="225"/>
      <c r="BP396" s="225"/>
      <c r="BQ396" s="225"/>
      <c r="BR396" s="218">
        <f t="shared" si="134"/>
        <v>0</v>
      </c>
      <c r="BT396" s="69"/>
    </row>
    <row r="397" spans="2:72" outlineLevel="1" x14ac:dyDescent="0.25">
      <c r="B397" s="20"/>
      <c r="C397" s="20" t="e">
        <f>IF(ISERROR(#REF!+1)=TRUE,#REF!,IF(#REF!="","",MAX(C$15:C396)+1))</f>
        <v>#REF!</v>
      </c>
      <c r="D397" s="20" t="e">
        <f>IF(#REF!="","",IF(ISERROR(#REF!+1)=TRUE,"",1))</f>
        <v>#REF!</v>
      </c>
      <c r="E397"/>
      <c r="G397" s="69"/>
      <c r="H397" s="72"/>
      <c r="I397" s="28">
        <f t="shared" si="135"/>
        <v>291</v>
      </c>
      <c r="J397" s="278" t="s">
        <v>370</v>
      </c>
      <c r="K397" s="301"/>
      <c r="L397" s="301"/>
      <c r="M397" s="301"/>
      <c r="N397" s="301"/>
      <c r="O397" s="302"/>
      <c r="P397" s="303" t="s">
        <v>117</v>
      </c>
      <c r="Q397" s="299"/>
      <c r="R397" s="304" t="s">
        <v>100</v>
      </c>
      <c r="S397" s="300"/>
      <c r="T397" s="72"/>
      <c r="U397" s="69"/>
      <c r="V397" s="72"/>
      <c r="W397" s="221"/>
      <c r="Y397" s="222"/>
      <c r="Z397" s="225"/>
      <c r="AA397" s="224"/>
      <c r="AB397" s="225"/>
      <c r="AC397" s="224"/>
      <c r="AD397" s="225"/>
      <c r="AE397" s="225"/>
      <c r="AF397" s="225"/>
      <c r="AG397" s="225"/>
      <c r="AH397" s="225"/>
      <c r="AI397" s="225"/>
      <c r="AJ397" s="237">
        <f t="shared" si="132"/>
        <v>0</v>
      </c>
      <c r="AL397" s="69"/>
      <c r="AN397" s="221"/>
      <c r="AP397" s="222"/>
      <c r="AQ397" s="225"/>
      <c r="AR397" s="225"/>
      <c r="AS397" s="225"/>
      <c r="AT397" s="225"/>
      <c r="AU397" s="225"/>
      <c r="AV397" s="225"/>
      <c r="AW397" s="225"/>
      <c r="AX397" s="225"/>
      <c r="AY397" s="225"/>
      <c r="AZ397" s="225"/>
      <c r="BA397" s="237">
        <f t="shared" si="133"/>
        <v>0</v>
      </c>
      <c r="BC397" s="69"/>
      <c r="BE397" s="221"/>
      <c r="BG397" s="222"/>
      <c r="BH397" s="225"/>
      <c r="BI397" s="225"/>
      <c r="BJ397" s="225"/>
      <c r="BK397" s="225"/>
      <c r="BL397" s="225"/>
      <c r="BM397" s="225"/>
      <c r="BN397" s="225"/>
      <c r="BO397" s="225"/>
      <c r="BP397" s="225"/>
      <c r="BQ397" s="225"/>
      <c r="BR397" s="218">
        <f t="shared" si="134"/>
        <v>0</v>
      </c>
      <c r="BT397" s="69"/>
    </row>
    <row r="398" spans="2:72" outlineLevel="1" x14ac:dyDescent="0.25">
      <c r="B398" s="20"/>
      <c r="C398" s="20" t="e">
        <f>IF(ISERROR(#REF!+1)=TRUE,#REF!,IF(#REF!="","",MAX(C$15:C397)+1))</f>
        <v>#REF!</v>
      </c>
      <c r="D398" s="20" t="e">
        <f>IF(#REF!="","",IF(ISERROR(#REF!+1)=TRUE,"",1))</f>
        <v>#REF!</v>
      </c>
      <c r="E398"/>
      <c r="G398" s="69"/>
      <c r="H398" s="72"/>
      <c r="I398" s="28">
        <f t="shared" si="135"/>
        <v>292</v>
      </c>
      <c r="J398" s="278" t="s">
        <v>373</v>
      </c>
      <c r="K398" s="301"/>
      <c r="L398" s="301"/>
      <c r="M398" s="301"/>
      <c r="N398" s="301"/>
      <c r="O398" s="302"/>
      <c r="P398" s="303" t="s">
        <v>117</v>
      </c>
      <c r="Q398" s="299"/>
      <c r="R398" s="304" t="s">
        <v>100</v>
      </c>
      <c r="S398" s="300"/>
      <c r="T398" s="72"/>
      <c r="U398" s="69"/>
      <c r="V398" s="72"/>
      <c r="W398" s="221"/>
      <c r="Y398" s="222"/>
      <c r="Z398" s="225"/>
      <c r="AA398" s="224"/>
      <c r="AB398" s="225"/>
      <c r="AC398" s="224"/>
      <c r="AD398" s="225"/>
      <c r="AE398" s="225"/>
      <c r="AF398" s="225"/>
      <c r="AG398" s="225"/>
      <c r="AH398" s="225"/>
      <c r="AI398" s="225"/>
      <c r="AJ398" s="237">
        <f t="shared" si="132"/>
        <v>0</v>
      </c>
      <c r="AL398" s="69"/>
      <c r="AN398" s="221"/>
      <c r="AP398" s="222"/>
      <c r="AQ398" s="225"/>
      <c r="AR398" s="225"/>
      <c r="AS398" s="225"/>
      <c r="AT398" s="225"/>
      <c r="AU398" s="225"/>
      <c r="AV398" s="225"/>
      <c r="AW398" s="225"/>
      <c r="AX398" s="225"/>
      <c r="AY398" s="225"/>
      <c r="AZ398" s="225"/>
      <c r="BA398" s="237">
        <f t="shared" si="133"/>
        <v>0</v>
      </c>
      <c r="BC398" s="69"/>
      <c r="BE398" s="221"/>
      <c r="BG398" s="222"/>
      <c r="BH398" s="225"/>
      <c r="BI398" s="225"/>
      <c r="BJ398" s="225"/>
      <c r="BK398" s="225"/>
      <c r="BL398" s="225"/>
      <c r="BM398" s="225"/>
      <c r="BN398" s="225"/>
      <c r="BO398" s="225"/>
      <c r="BP398" s="225"/>
      <c r="BQ398" s="225"/>
      <c r="BR398" s="218">
        <f t="shared" si="134"/>
        <v>0</v>
      </c>
      <c r="BT398" s="69"/>
    </row>
    <row r="399" spans="2:72" outlineLevel="1" x14ac:dyDescent="0.25">
      <c r="B399" s="20"/>
      <c r="C399" s="20" t="e">
        <f>IF(ISERROR(#REF!+1)=TRUE,#REF!,IF(#REF!="","",MAX(C$15:C398)+1))</f>
        <v>#REF!</v>
      </c>
      <c r="D399" s="20" t="e">
        <f>IF(#REF!="","",IF(ISERROR(#REF!+1)=TRUE,"",1))</f>
        <v>#REF!</v>
      </c>
      <c r="E399"/>
      <c r="G399" s="69"/>
      <c r="H399" s="72"/>
      <c r="I399" s="28">
        <f t="shared" si="135"/>
        <v>293</v>
      </c>
      <c r="J399" s="278" t="s">
        <v>372</v>
      </c>
      <c r="K399" s="301"/>
      <c r="L399" s="301"/>
      <c r="M399" s="301"/>
      <c r="N399" s="301"/>
      <c r="O399" s="302"/>
      <c r="P399" s="303" t="s">
        <v>117</v>
      </c>
      <c r="Q399" s="299"/>
      <c r="R399" s="304" t="s">
        <v>100</v>
      </c>
      <c r="S399" s="300"/>
      <c r="T399" s="72"/>
      <c r="U399" s="69"/>
      <c r="V399" s="72"/>
      <c r="W399" s="221"/>
      <c r="Y399" s="222"/>
      <c r="Z399" s="225"/>
      <c r="AA399" s="224"/>
      <c r="AB399" s="225"/>
      <c r="AC399" s="224"/>
      <c r="AD399" s="225"/>
      <c r="AE399" s="225"/>
      <c r="AF399" s="225"/>
      <c r="AG399" s="225"/>
      <c r="AH399" s="225"/>
      <c r="AI399" s="225"/>
      <c r="AJ399" s="237">
        <f t="shared" si="132"/>
        <v>0</v>
      </c>
      <c r="AL399" s="69"/>
      <c r="AN399" s="221"/>
      <c r="AP399" s="222"/>
      <c r="AQ399" s="225"/>
      <c r="AR399" s="225"/>
      <c r="AS399" s="225"/>
      <c r="AT399" s="225"/>
      <c r="AU399" s="225"/>
      <c r="AV399" s="225"/>
      <c r="AW399" s="225"/>
      <c r="AX399" s="225"/>
      <c r="AY399" s="225"/>
      <c r="AZ399" s="225"/>
      <c r="BA399" s="237">
        <f t="shared" si="133"/>
        <v>0</v>
      </c>
      <c r="BC399" s="69"/>
      <c r="BE399" s="221"/>
      <c r="BG399" s="222"/>
      <c r="BH399" s="225"/>
      <c r="BI399" s="225"/>
      <c r="BJ399" s="225"/>
      <c r="BK399" s="225"/>
      <c r="BL399" s="225"/>
      <c r="BM399" s="225"/>
      <c r="BN399" s="225"/>
      <c r="BO399" s="225"/>
      <c r="BP399" s="225"/>
      <c r="BQ399" s="225"/>
      <c r="BR399" s="218">
        <f t="shared" si="134"/>
        <v>0</v>
      </c>
      <c r="BT399" s="69"/>
    </row>
    <row r="400" spans="2:72" outlineLevel="1" x14ac:dyDescent="0.25">
      <c r="B400" s="20"/>
      <c r="C400" s="20" t="e">
        <f>IF(ISERROR(#REF!+1)=TRUE,#REF!,IF(#REF!="","",MAX(C$15:C399)+1))</f>
        <v>#REF!</v>
      </c>
      <c r="D400" s="20" t="e">
        <f>IF(#REF!="","",IF(ISERROR(#REF!+1)=TRUE,"",1))</f>
        <v>#REF!</v>
      </c>
      <c r="E400"/>
      <c r="G400" s="69"/>
      <c r="H400" s="72"/>
      <c r="I400" s="28">
        <f t="shared" si="135"/>
        <v>294</v>
      </c>
      <c r="J400" s="278" t="s">
        <v>371</v>
      </c>
      <c r="K400" s="301"/>
      <c r="L400" s="301"/>
      <c r="M400" s="301"/>
      <c r="N400" s="301"/>
      <c r="O400" s="302"/>
      <c r="P400" s="303" t="s">
        <v>117</v>
      </c>
      <c r="Q400" s="299"/>
      <c r="R400" s="304" t="s">
        <v>100</v>
      </c>
      <c r="S400" s="300"/>
      <c r="T400" s="72"/>
      <c r="U400" s="69"/>
      <c r="V400" s="72"/>
      <c r="W400" s="221"/>
      <c r="Y400" s="222"/>
      <c r="Z400" s="225"/>
      <c r="AA400" s="224"/>
      <c r="AB400" s="225"/>
      <c r="AC400" s="224"/>
      <c r="AD400" s="225"/>
      <c r="AE400" s="225"/>
      <c r="AF400" s="225"/>
      <c r="AG400" s="225"/>
      <c r="AH400" s="225"/>
      <c r="AI400" s="225"/>
      <c r="AJ400" s="237">
        <f t="shared" si="132"/>
        <v>0</v>
      </c>
      <c r="AL400" s="69"/>
      <c r="AN400" s="221"/>
      <c r="AP400" s="222"/>
      <c r="AQ400" s="225"/>
      <c r="AR400" s="225"/>
      <c r="AS400" s="225"/>
      <c r="AT400" s="225"/>
      <c r="AU400" s="225"/>
      <c r="AV400" s="225"/>
      <c r="AW400" s="225"/>
      <c r="AX400" s="225"/>
      <c r="AY400" s="225"/>
      <c r="AZ400" s="225"/>
      <c r="BA400" s="237">
        <f t="shared" si="133"/>
        <v>0</v>
      </c>
      <c r="BC400" s="69"/>
      <c r="BE400" s="221"/>
      <c r="BG400" s="222"/>
      <c r="BH400" s="225"/>
      <c r="BI400" s="225"/>
      <c r="BJ400" s="225"/>
      <c r="BK400" s="225"/>
      <c r="BL400" s="225"/>
      <c r="BM400" s="225"/>
      <c r="BN400" s="225"/>
      <c r="BO400" s="225"/>
      <c r="BP400" s="225"/>
      <c r="BQ400" s="225"/>
      <c r="BR400" s="218">
        <f t="shared" si="134"/>
        <v>0</v>
      </c>
      <c r="BT400" s="69"/>
    </row>
    <row r="401" spans="2:72" outlineLevel="1" x14ac:dyDescent="0.25">
      <c r="B401" s="20"/>
      <c r="C401" s="20" t="e">
        <f>IF(ISERROR(#REF!+1)=TRUE,#REF!,IF(#REF!="","",MAX(C$15:C400)+1))</f>
        <v>#REF!</v>
      </c>
      <c r="D401" s="20" t="e">
        <f>IF(#REF!="","",IF(ISERROR(#REF!+1)=TRUE,"",1))</f>
        <v>#REF!</v>
      </c>
      <c r="E401"/>
      <c r="G401" s="69"/>
      <c r="H401" s="72"/>
      <c r="I401" s="28">
        <f t="shared" si="135"/>
        <v>295</v>
      </c>
      <c r="J401" s="278" t="s">
        <v>375</v>
      </c>
      <c r="K401" s="301"/>
      <c r="L401" s="301"/>
      <c r="M401" s="301"/>
      <c r="N401" s="301"/>
      <c r="O401" s="302"/>
      <c r="P401" s="303" t="s">
        <v>117</v>
      </c>
      <c r="Q401" s="299"/>
      <c r="R401" s="304" t="s">
        <v>100</v>
      </c>
      <c r="S401" s="300"/>
      <c r="T401" s="72"/>
      <c r="U401" s="69"/>
      <c r="V401" s="72"/>
      <c r="W401" s="221"/>
      <c r="Y401" s="222"/>
      <c r="Z401" s="225"/>
      <c r="AA401" s="224"/>
      <c r="AB401" s="225"/>
      <c r="AC401" s="224"/>
      <c r="AD401" s="225"/>
      <c r="AE401" s="225"/>
      <c r="AF401" s="225"/>
      <c r="AG401" s="225"/>
      <c r="AH401" s="225"/>
      <c r="AI401" s="225"/>
      <c r="AJ401" s="237">
        <f t="shared" si="132"/>
        <v>0</v>
      </c>
      <c r="AL401" s="69"/>
      <c r="AN401" s="221"/>
      <c r="AP401" s="222"/>
      <c r="AQ401" s="225"/>
      <c r="AR401" s="225"/>
      <c r="AS401" s="225"/>
      <c r="AT401" s="225"/>
      <c r="AU401" s="225"/>
      <c r="AV401" s="225"/>
      <c r="AW401" s="225"/>
      <c r="AX401" s="225"/>
      <c r="AY401" s="225"/>
      <c r="AZ401" s="225"/>
      <c r="BA401" s="237">
        <f t="shared" si="133"/>
        <v>0</v>
      </c>
      <c r="BC401" s="69"/>
      <c r="BE401" s="221"/>
      <c r="BG401" s="222"/>
      <c r="BH401" s="225"/>
      <c r="BI401" s="225"/>
      <c r="BJ401" s="225"/>
      <c r="BK401" s="225"/>
      <c r="BL401" s="225"/>
      <c r="BM401" s="225"/>
      <c r="BN401" s="225"/>
      <c r="BO401" s="225"/>
      <c r="BP401" s="225"/>
      <c r="BQ401" s="225"/>
      <c r="BR401" s="218">
        <f t="shared" si="134"/>
        <v>0</v>
      </c>
      <c r="BT401" s="69"/>
    </row>
    <row r="402" spans="2:72" outlineLevel="1" x14ac:dyDescent="0.25">
      <c r="B402" s="20"/>
      <c r="C402" s="20" t="e">
        <f>IF(ISERROR(#REF!+1)=TRUE,#REF!,IF(#REF!="","",MAX(C$15:C401)+1))</f>
        <v>#REF!</v>
      </c>
      <c r="D402" s="20" t="e">
        <f>IF(#REF!="","",IF(ISERROR(#REF!+1)=TRUE,"",1))</f>
        <v>#REF!</v>
      </c>
      <c r="E402"/>
      <c r="G402" s="69"/>
      <c r="H402" s="72"/>
      <c r="I402" s="28">
        <f t="shared" si="135"/>
        <v>296</v>
      </c>
      <c r="J402" s="278" t="s">
        <v>374</v>
      </c>
      <c r="K402" s="301"/>
      <c r="L402" s="301"/>
      <c r="M402" s="301"/>
      <c r="N402" s="301"/>
      <c r="O402" s="302"/>
      <c r="P402" s="303" t="s">
        <v>117</v>
      </c>
      <c r="Q402" s="299"/>
      <c r="R402" s="304" t="s">
        <v>100</v>
      </c>
      <c r="S402" s="300"/>
      <c r="T402" s="72"/>
      <c r="U402" s="69"/>
      <c r="V402" s="72"/>
      <c r="W402" s="221"/>
      <c r="Y402" s="222"/>
      <c r="Z402" s="225"/>
      <c r="AA402" s="224"/>
      <c r="AB402" s="225"/>
      <c r="AC402" s="224"/>
      <c r="AD402" s="225"/>
      <c r="AE402" s="225"/>
      <c r="AF402" s="225"/>
      <c r="AG402" s="225"/>
      <c r="AH402" s="225"/>
      <c r="AI402" s="225"/>
      <c r="AJ402" s="237">
        <f t="shared" si="132"/>
        <v>0</v>
      </c>
      <c r="AL402" s="69"/>
      <c r="AN402" s="221"/>
      <c r="AP402" s="222"/>
      <c r="AQ402" s="225"/>
      <c r="AR402" s="225"/>
      <c r="AS402" s="225"/>
      <c r="AT402" s="225"/>
      <c r="AU402" s="225"/>
      <c r="AV402" s="225"/>
      <c r="AW402" s="225"/>
      <c r="AX402" s="225"/>
      <c r="AY402" s="225"/>
      <c r="AZ402" s="225"/>
      <c r="BA402" s="237">
        <f t="shared" si="133"/>
        <v>0</v>
      </c>
      <c r="BC402" s="69"/>
      <c r="BE402" s="221"/>
      <c r="BG402" s="222"/>
      <c r="BH402" s="225"/>
      <c r="BI402" s="225"/>
      <c r="BJ402" s="225"/>
      <c r="BK402" s="225"/>
      <c r="BL402" s="225"/>
      <c r="BM402" s="225"/>
      <c r="BN402" s="225"/>
      <c r="BO402" s="225"/>
      <c r="BP402" s="225"/>
      <c r="BQ402" s="225"/>
      <c r="BR402" s="218">
        <f t="shared" si="134"/>
        <v>0</v>
      </c>
      <c r="BT402" s="69"/>
    </row>
    <row r="403" spans="2:72" outlineLevel="1" x14ac:dyDescent="0.25">
      <c r="B403" s="20"/>
      <c r="C403" s="20" t="e">
        <f>IF(ISERROR(#REF!+1)=TRUE,#REF!,IF(#REF!="","",MAX(C$15:C402)+1))</f>
        <v>#REF!</v>
      </c>
      <c r="D403" s="20" t="e">
        <f>IF(#REF!="","",IF(ISERROR(#REF!+1)=TRUE,"",1))</f>
        <v>#REF!</v>
      </c>
      <c r="E403"/>
      <c r="G403" s="69"/>
      <c r="H403" s="72"/>
      <c r="I403" s="28">
        <f t="shared" si="135"/>
        <v>297</v>
      </c>
      <c r="J403" s="278" t="s">
        <v>377</v>
      </c>
      <c r="K403" s="301"/>
      <c r="L403" s="301"/>
      <c r="M403" s="301"/>
      <c r="N403" s="301"/>
      <c r="O403" s="302"/>
      <c r="P403" s="303" t="s">
        <v>117</v>
      </c>
      <c r="Q403" s="299"/>
      <c r="R403" s="304" t="s">
        <v>100</v>
      </c>
      <c r="S403" s="300"/>
      <c r="T403" s="72"/>
      <c r="U403" s="69"/>
      <c r="V403" s="72"/>
      <c r="W403" s="221"/>
      <c r="Y403" s="222"/>
      <c r="Z403" s="225"/>
      <c r="AA403" s="224"/>
      <c r="AB403" s="225"/>
      <c r="AC403" s="224"/>
      <c r="AD403" s="225"/>
      <c r="AE403" s="225"/>
      <c r="AF403" s="225"/>
      <c r="AG403" s="225"/>
      <c r="AH403" s="225"/>
      <c r="AI403" s="225"/>
      <c r="AJ403" s="237">
        <f t="shared" si="132"/>
        <v>0</v>
      </c>
      <c r="AL403" s="69"/>
      <c r="AN403" s="221"/>
      <c r="AP403" s="222"/>
      <c r="AQ403" s="225"/>
      <c r="AR403" s="225"/>
      <c r="AS403" s="225"/>
      <c r="AT403" s="225"/>
      <c r="AU403" s="225"/>
      <c r="AV403" s="225"/>
      <c r="AW403" s="225"/>
      <c r="AX403" s="225"/>
      <c r="AY403" s="225"/>
      <c r="AZ403" s="225"/>
      <c r="BA403" s="237">
        <f t="shared" ref="BA403:BA434" si="136">SUM(AP403:AZ403)*$Q403</f>
        <v>0</v>
      </c>
      <c r="BC403" s="69"/>
      <c r="BE403" s="221"/>
      <c r="BG403" s="222"/>
      <c r="BH403" s="225"/>
      <c r="BI403" s="225"/>
      <c r="BJ403" s="225"/>
      <c r="BK403" s="225"/>
      <c r="BL403" s="225"/>
      <c r="BM403" s="225"/>
      <c r="BN403" s="225"/>
      <c r="BO403" s="225"/>
      <c r="BP403" s="225"/>
      <c r="BQ403" s="225"/>
      <c r="BR403" s="218">
        <f t="shared" ref="BR403:BR434" si="137">SUM(BG403:BQ403)*Q403</f>
        <v>0</v>
      </c>
      <c r="BT403" s="69"/>
    </row>
    <row r="404" spans="2:72" outlineLevel="1" x14ac:dyDescent="0.25">
      <c r="B404" s="20"/>
      <c r="C404" s="20" t="e">
        <f>IF(ISERROR(#REF!+1)=TRUE,#REF!,IF(#REF!="","",MAX(C$15:C403)+1))</f>
        <v>#REF!</v>
      </c>
      <c r="D404" s="20" t="e">
        <f>IF(#REF!="","",IF(ISERROR(#REF!+1)=TRUE,"",1))</f>
        <v>#REF!</v>
      </c>
      <c r="E404"/>
      <c r="G404" s="69"/>
      <c r="H404" s="72"/>
      <c r="I404" s="28">
        <f t="shared" si="135"/>
        <v>298</v>
      </c>
      <c r="J404" s="278" t="s">
        <v>376</v>
      </c>
      <c r="K404" s="301"/>
      <c r="L404" s="301"/>
      <c r="M404" s="301"/>
      <c r="N404" s="301"/>
      <c r="O404" s="302"/>
      <c r="P404" s="303" t="s">
        <v>117</v>
      </c>
      <c r="Q404" s="299"/>
      <c r="R404" s="304" t="s">
        <v>100</v>
      </c>
      <c r="S404" s="300"/>
      <c r="T404" s="72"/>
      <c r="U404" s="69"/>
      <c r="V404" s="72"/>
      <c r="W404" s="221"/>
      <c r="Y404" s="222"/>
      <c r="Z404" s="225"/>
      <c r="AA404" s="224"/>
      <c r="AB404" s="225"/>
      <c r="AC404" s="224"/>
      <c r="AD404" s="225"/>
      <c r="AE404" s="225"/>
      <c r="AF404" s="225"/>
      <c r="AG404" s="225"/>
      <c r="AH404" s="225"/>
      <c r="AI404" s="225"/>
      <c r="AJ404" s="237">
        <f t="shared" si="132"/>
        <v>0</v>
      </c>
      <c r="AL404" s="69"/>
      <c r="AN404" s="221"/>
      <c r="AP404" s="222"/>
      <c r="AQ404" s="225"/>
      <c r="AR404" s="225"/>
      <c r="AS404" s="225"/>
      <c r="AT404" s="225"/>
      <c r="AU404" s="225"/>
      <c r="AV404" s="225"/>
      <c r="AW404" s="225"/>
      <c r="AX404" s="225"/>
      <c r="AY404" s="225"/>
      <c r="AZ404" s="225"/>
      <c r="BA404" s="237">
        <f t="shared" si="136"/>
        <v>0</v>
      </c>
      <c r="BC404" s="69"/>
      <c r="BE404" s="221"/>
      <c r="BG404" s="222"/>
      <c r="BH404" s="225"/>
      <c r="BI404" s="225"/>
      <c r="BJ404" s="225"/>
      <c r="BK404" s="225"/>
      <c r="BL404" s="225"/>
      <c r="BM404" s="225"/>
      <c r="BN404" s="225"/>
      <c r="BO404" s="225"/>
      <c r="BP404" s="225"/>
      <c r="BQ404" s="225"/>
      <c r="BR404" s="218">
        <f t="shared" si="137"/>
        <v>0</v>
      </c>
      <c r="BT404" s="69"/>
    </row>
    <row r="405" spans="2:72" outlineLevel="1" x14ac:dyDescent="0.25">
      <c r="B405" s="20"/>
      <c r="C405" s="20" t="e">
        <f>IF(ISERROR(#REF!+1)=TRUE,#REF!,IF(#REF!="","",MAX(C$15:C404)+1))</f>
        <v>#REF!</v>
      </c>
      <c r="D405" s="20" t="e">
        <f>IF(#REF!="","",IF(ISERROR(#REF!+1)=TRUE,"",1))</f>
        <v>#REF!</v>
      </c>
      <c r="E405"/>
      <c r="G405" s="69"/>
      <c r="H405" s="72"/>
      <c r="I405" s="28">
        <f t="shared" si="135"/>
        <v>299</v>
      </c>
      <c r="J405" s="278" t="s">
        <v>458</v>
      </c>
      <c r="K405" s="301"/>
      <c r="L405" s="301"/>
      <c r="M405" s="301"/>
      <c r="N405" s="301"/>
      <c r="O405" s="302"/>
      <c r="P405" s="303" t="s">
        <v>117</v>
      </c>
      <c r="Q405" s="299"/>
      <c r="R405" s="304" t="s">
        <v>100</v>
      </c>
      <c r="S405" s="300"/>
      <c r="T405" s="72"/>
      <c r="U405" s="69"/>
      <c r="V405" s="72"/>
      <c r="W405" s="221"/>
      <c r="Y405" s="222"/>
      <c r="Z405" s="225"/>
      <c r="AA405" s="224"/>
      <c r="AB405" s="225"/>
      <c r="AC405" s="224"/>
      <c r="AD405" s="225"/>
      <c r="AE405" s="225"/>
      <c r="AF405" s="225"/>
      <c r="AG405" s="225"/>
      <c r="AH405" s="225"/>
      <c r="AI405" s="225"/>
      <c r="AJ405" s="237">
        <f t="shared" si="132"/>
        <v>0</v>
      </c>
      <c r="AL405" s="69"/>
      <c r="AN405" s="221"/>
      <c r="AP405" s="222"/>
      <c r="AQ405" s="225"/>
      <c r="AR405" s="225"/>
      <c r="AS405" s="225"/>
      <c r="AT405" s="225"/>
      <c r="AU405" s="225"/>
      <c r="AV405" s="225"/>
      <c r="AW405" s="225"/>
      <c r="AX405" s="225"/>
      <c r="AY405" s="225"/>
      <c r="AZ405" s="225"/>
      <c r="BA405" s="237">
        <f t="shared" si="136"/>
        <v>0</v>
      </c>
      <c r="BC405" s="69"/>
      <c r="BE405" s="221"/>
      <c r="BG405" s="222"/>
      <c r="BH405" s="225"/>
      <c r="BI405" s="225"/>
      <c r="BJ405" s="225"/>
      <c r="BK405" s="225"/>
      <c r="BL405" s="225"/>
      <c r="BM405" s="225"/>
      <c r="BN405" s="225"/>
      <c r="BO405" s="225"/>
      <c r="BP405" s="225"/>
      <c r="BQ405" s="225"/>
      <c r="BR405" s="218">
        <f t="shared" si="137"/>
        <v>0</v>
      </c>
      <c r="BT405" s="69"/>
    </row>
    <row r="406" spans="2:72" outlineLevel="1" x14ac:dyDescent="0.25">
      <c r="B406" s="20"/>
      <c r="C406" s="20" t="e">
        <f>IF(ISERROR(#REF!+1)=TRUE,#REF!,IF(#REF!="","",MAX(C$15:C405)+1))</f>
        <v>#REF!</v>
      </c>
      <c r="D406" s="20" t="e">
        <f>IF(#REF!="","",IF(ISERROR(#REF!+1)=TRUE,"",1))</f>
        <v>#REF!</v>
      </c>
      <c r="E406"/>
      <c r="G406" s="69"/>
      <c r="H406" s="72"/>
      <c r="I406" s="28">
        <f t="shared" si="135"/>
        <v>300</v>
      </c>
      <c r="J406" s="278" t="s">
        <v>459</v>
      </c>
      <c r="K406" s="301"/>
      <c r="L406" s="301"/>
      <c r="M406" s="301"/>
      <c r="N406" s="301"/>
      <c r="O406" s="302"/>
      <c r="P406" s="303" t="s">
        <v>117</v>
      </c>
      <c r="Q406" s="299"/>
      <c r="R406" s="304" t="s">
        <v>100</v>
      </c>
      <c r="S406" s="300"/>
      <c r="T406" s="72"/>
      <c r="U406" s="69"/>
      <c r="V406" s="72"/>
      <c r="W406" s="221"/>
      <c r="Y406" s="222"/>
      <c r="Z406" s="225"/>
      <c r="AA406" s="224"/>
      <c r="AB406" s="225"/>
      <c r="AC406" s="224"/>
      <c r="AD406" s="225"/>
      <c r="AE406" s="225"/>
      <c r="AF406" s="225"/>
      <c r="AG406" s="225"/>
      <c r="AH406" s="225"/>
      <c r="AI406" s="225">
        <v>1</v>
      </c>
      <c r="AJ406" s="237">
        <f t="shared" si="132"/>
        <v>0</v>
      </c>
      <c r="AL406" s="69"/>
      <c r="AN406" s="221"/>
      <c r="AP406" s="222"/>
      <c r="AQ406" s="225"/>
      <c r="AR406" s="225"/>
      <c r="AS406" s="225"/>
      <c r="AT406" s="225"/>
      <c r="AU406" s="225"/>
      <c r="AV406" s="225"/>
      <c r="AW406" s="225"/>
      <c r="AX406" s="225"/>
      <c r="AY406" s="225"/>
      <c r="AZ406" s="225">
        <v>1</v>
      </c>
      <c r="BA406" s="237">
        <f t="shared" si="136"/>
        <v>0</v>
      </c>
      <c r="BC406" s="69"/>
      <c r="BE406" s="221"/>
      <c r="BG406" s="222"/>
      <c r="BH406" s="225"/>
      <c r="BI406" s="225"/>
      <c r="BJ406" s="225"/>
      <c r="BK406" s="225"/>
      <c r="BL406" s="225"/>
      <c r="BM406" s="225"/>
      <c r="BN406" s="225"/>
      <c r="BO406" s="225"/>
      <c r="BP406" s="225"/>
      <c r="BQ406" s="225">
        <v>1</v>
      </c>
      <c r="BR406" s="218">
        <f t="shared" si="137"/>
        <v>0</v>
      </c>
      <c r="BT406" s="69"/>
    </row>
    <row r="407" spans="2:72" outlineLevel="1" x14ac:dyDescent="0.25">
      <c r="B407" s="20"/>
      <c r="C407" s="20"/>
      <c r="D407" s="20"/>
      <c r="E407"/>
      <c r="G407" s="69"/>
      <c r="H407" s="72"/>
      <c r="I407" s="28">
        <f t="shared" si="135"/>
        <v>301</v>
      </c>
      <c r="J407" s="278" t="s">
        <v>349</v>
      </c>
      <c r="K407" s="301"/>
      <c r="L407" s="301"/>
      <c r="M407" s="301"/>
      <c r="N407" s="301"/>
      <c r="O407" s="302"/>
      <c r="P407" s="303" t="s">
        <v>117</v>
      </c>
      <c r="Q407" s="299"/>
      <c r="R407" s="304" t="s">
        <v>100</v>
      </c>
      <c r="S407" s="300"/>
      <c r="T407" s="72"/>
      <c r="U407" s="69"/>
      <c r="V407" s="72"/>
      <c r="W407" s="221"/>
      <c r="Y407" s="222"/>
      <c r="Z407" s="225"/>
      <c r="AA407" s="224"/>
      <c r="AB407" s="225"/>
      <c r="AC407" s="224"/>
      <c r="AD407" s="225"/>
      <c r="AE407" s="225"/>
      <c r="AF407" s="225"/>
      <c r="AG407" s="225"/>
      <c r="AH407" s="225"/>
      <c r="AI407" s="225">
        <v>1</v>
      </c>
      <c r="AJ407" s="237">
        <f t="shared" si="132"/>
        <v>0</v>
      </c>
      <c r="AL407" s="69"/>
      <c r="AN407" s="221"/>
      <c r="AP407" s="222"/>
      <c r="AQ407" s="225"/>
      <c r="AR407" s="225"/>
      <c r="AS407" s="225"/>
      <c r="AT407" s="225"/>
      <c r="AU407" s="225"/>
      <c r="AV407" s="225"/>
      <c r="AW407" s="225"/>
      <c r="AX407" s="225"/>
      <c r="AY407" s="225"/>
      <c r="AZ407" s="225">
        <v>1</v>
      </c>
      <c r="BA407" s="237">
        <f t="shared" si="136"/>
        <v>0</v>
      </c>
      <c r="BC407" s="69"/>
      <c r="BE407" s="221"/>
      <c r="BG407" s="222"/>
      <c r="BH407" s="225"/>
      <c r="BI407" s="225"/>
      <c r="BJ407" s="225"/>
      <c r="BK407" s="225"/>
      <c r="BL407" s="225"/>
      <c r="BM407" s="225"/>
      <c r="BN407" s="225"/>
      <c r="BO407" s="225"/>
      <c r="BP407" s="225"/>
      <c r="BQ407" s="225">
        <v>1</v>
      </c>
      <c r="BR407" s="218">
        <f t="shared" si="137"/>
        <v>0</v>
      </c>
      <c r="BT407" s="69"/>
    </row>
    <row r="408" spans="2:72" outlineLevel="1" x14ac:dyDescent="0.25">
      <c r="B408" s="20"/>
      <c r="C408" s="20"/>
      <c r="D408" s="20"/>
      <c r="E408"/>
      <c r="G408" s="69"/>
      <c r="H408" s="72"/>
      <c r="I408" s="28">
        <f t="shared" si="135"/>
        <v>302</v>
      </c>
      <c r="J408" s="278" t="s">
        <v>348</v>
      </c>
      <c r="K408" s="301"/>
      <c r="L408" s="301"/>
      <c r="M408" s="301"/>
      <c r="N408" s="301"/>
      <c r="O408" s="302"/>
      <c r="P408" s="303" t="s">
        <v>117</v>
      </c>
      <c r="Q408" s="299"/>
      <c r="R408" s="304" t="s">
        <v>100</v>
      </c>
      <c r="S408" s="300"/>
      <c r="T408" s="72"/>
      <c r="U408" s="69"/>
      <c r="V408" s="72"/>
      <c r="W408" s="221"/>
      <c r="Y408" s="222"/>
      <c r="Z408" s="225"/>
      <c r="AA408" s="224"/>
      <c r="AB408" s="225"/>
      <c r="AC408" s="224"/>
      <c r="AD408" s="225"/>
      <c r="AE408" s="225"/>
      <c r="AF408" s="225"/>
      <c r="AG408" s="225"/>
      <c r="AH408" s="225"/>
      <c r="AI408" s="225"/>
      <c r="AJ408" s="237">
        <f t="shared" si="132"/>
        <v>0</v>
      </c>
      <c r="AL408" s="69"/>
      <c r="AN408" s="221"/>
      <c r="AP408" s="222"/>
      <c r="AQ408" s="225"/>
      <c r="AR408" s="225"/>
      <c r="AS408" s="225"/>
      <c r="AT408" s="225"/>
      <c r="AU408" s="225"/>
      <c r="AV408" s="225"/>
      <c r="AW408" s="225"/>
      <c r="AX408" s="225"/>
      <c r="AY408" s="225"/>
      <c r="AZ408" s="225"/>
      <c r="BA408" s="237">
        <f t="shared" si="136"/>
        <v>0</v>
      </c>
      <c r="BC408" s="69"/>
      <c r="BE408" s="221"/>
      <c r="BG408" s="222"/>
      <c r="BH408" s="225"/>
      <c r="BI408" s="225"/>
      <c r="BJ408" s="225"/>
      <c r="BK408" s="225"/>
      <c r="BL408" s="225"/>
      <c r="BM408" s="225"/>
      <c r="BN408" s="225"/>
      <c r="BO408" s="225"/>
      <c r="BP408" s="225"/>
      <c r="BQ408" s="225"/>
      <c r="BR408" s="218">
        <f t="shared" si="137"/>
        <v>0</v>
      </c>
      <c r="BT408" s="69"/>
    </row>
    <row r="409" spans="2:72" outlineLevel="1" x14ac:dyDescent="0.25">
      <c r="B409" s="20"/>
      <c r="C409" s="20"/>
      <c r="D409" s="20"/>
      <c r="E409"/>
      <c r="G409" s="69"/>
      <c r="H409" s="72"/>
      <c r="I409" s="28">
        <f t="shared" si="135"/>
        <v>303</v>
      </c>
      <c r="J409" s="278" t="s">
        <v>347</v>
      </c>
      <c r="K409" s="301"/>
      <c r="L409" s="301"/>
      <c r="M409" s="301"/>
      <c r="N409" s="301"/>
      <c r="O409" s="302"/>
      <c r="P409" s="303" t="s">
        <v>117</v>
      </c>
      <c r="Q409" s="299"/>
      <c r="R409" s="304" t="s">
        <v>100</v>
      </c>
      <c r="S409" s="300"/>
      <c r="T409" s="72"/>
      <c r="U409" s="69"/>
      <c r="V409" s="72"/>
      <c r="W409" s="221"/>
      <c r="Y409" s="222"/>
      <c r="Z409" s="225"/>
      <c r="AA409" s="224"/>
      <c r="AB409" s="225"/>
      <c r="AC409" s="224"/>
      <c r="AD409" s="225"/>
      <c r="AE409" s="225"/>
      <c r="AF409" s="225"/>
      <c r="AG409" s="225"/>
      <c r="AH409" s="225"/>
      <c r="AI409" s="225"/>
      <c r="AJ409" s="237">
        <f t="shared" si="132"/>
        <v>0</v>
      </c>
      <c r="AL409" s="69"/>
      <c r="AN409" s="221"/>
      <c r="AP409" s="222"/>
      <c r="AQ409" s="225"/>
      <c r="AR409" s="225"/>
      <c r="AS409" s="225"/>
      <c r="AT409" s="225"/>
      <c r="AU409" s="225"/>
      <c r="AV409" s="225"/>
      <c r="AW409" s="225"/>
      <c r="AX409" s="225"/>
      <c r="AY409" s="225"/>
      <c r="AZ409" s="225"/>
      <c r="BA409" s="237">
        <f t="shared" si="136"/>
        <v>0</v>
      </c>
      <c r="BC409" s="69"/>
      <c r="BE409" s="221"/>
      <c r="BG409" s="222"/>
      <c r="BH409" s="225"/>
      <c r="BI409" s="225"/>
      <c r="BJ409" s="225"/>
      <c r="BK409" s="225"/>
      <c r="BL409" s="225"/>
      <c r="BM409" s="225"/>
      <c r="BN409" s="225"/>
      <c r="BO409" s="225"/>
      <c r="BP409" s="225"/>
      <c r="BQ409" s="225"/>
      <c r="BR409" s="218">
        <f t="shared" si="137"/>
        <v>0</v>
      </c>
      <c r="BT409" s="69"/>
    </row>
    <row r="410" spans="2:72" outlineLevel="1" x14ac:dyDescent="0.25">
      <c r="B410" s="20"/>
      <c r="C410" s="20"/>
      <c r="D410" s="20"/>
      <c r="E410"/>
      <c r="G410" s="69"/>
      <c r="H410" s="72"/>
      <c r="I410" s="28">
        <f t="shared" si="135"/>
        <v>304</v>
      </c>
      <c r="J410" s="278" t="s">
        <v>346</v>
      </c>
      <c r="K410" s="301"/>
      <c r="L410" s="301"/>
      <c r="M410" s="301"/>
      <c r="N410" s="301"/>
      <c r="O410" s="302"/>
      <c r="P410" s="303" t="s">
        <v>117</v>
      </c>
      <c r="Q410" s="299"/>
      <c r="R410" s="304" t="s">
        <v>100</v>
      </c>
      <c r="S410" s="300"/>
      <c r="T410" s="72"/>
      <c r="U410" s="69"/>
      <c r="V410" s="72"/>
      <c r="W410" s="221"/>
      <c r="Y410" s="222"/>
      <c r="Z410" s="225"/>
      <c r="AA410" s="224"/>
      <c r="AB410" s="225"/>
      <c r="AC410" s="224"/>
      <c r="AD410" s="225"/>
      <c r="AE410" s="225"/>
      <c r="AF410" s="225"/>
      <c r="AG410" s="225"/>
      <c r="AH410" s="225"/>
      <c r="AI410" s="225">
        <v>1</v>
      </c>
      <c r="AJ410" s="237">
        <f t="shared" si="132"/>
        <v>0</v>
      </c>
      <c r="AL410" s="69"/>
      <c r="AN410" s="221"/>
      <c r="AP410" s="222"/>
      <c r="AQ410" s="225"/>
      <c r="AR410" s="225"/>
      <c r="AS410" s="225"/>
      <c r="AT410" s="225"/>
      <c r="AU410" s="225"/>
      <c r="AV410" s="225"/>
      <c r="AW410" s="225"/>
      <c r="AX410" s="225"/>
      <c r="AY410" s="225"/>
      <c r="AZ410" s="225">
        <v>1</v>
      </c>
      <c r="BA410" s="237">
        <f t="shared" si="136"/>
        <v>0</v>
      </c>
      <c r="BC410" s="69"/>
      <c r="BE410" s="221"/>
      <c r="BG410" s="222"/>
      <c r="BH410" s="225"/>
      <c r="BI410" s="225"/>
      <c r="BJ410" s="225"/>
      <c r="BK410" s="225"/>
      <c r="BL410" s="225"/>
      <c r="BM410" s="225"/>
      <c r="BN410" s="225"/>
      <c r="BO410" s="225"/>
      <c r="BP410" s="225"/>
      <c r="BQ410" s="225">
        <v>1</v>
      </c>
      <c r="BR410" s="218">
        <f t="shared" si="137"/>
        <v>0</v>
      </c>
      <c r="BT410" s="69"/>
    </row>
    <row r="411" spans="2:72" outlineLevel="1" x14ac:dyDescent="0.25">
      <c r="B411" s="20"/>
      <c r="C411" s="20"/>
      <c r="D411" s="20"/>
      <c r="E411"/>
      <c r="G411" s="69"/>
      <c r="H411" s="72"/>
      <c r="I411" s="28">
        <f t="shared" si="135"/>
        <v>305</v>
      </c>
      <c r="J411" s="278" t="s">
        <v>298</v>
      </c>
      <c r="K411" s="301"/>
      <c r="L411" s="301"/>
      <c r="M411" s="301"/>
      <c r="N411" s="301"/>
      <c r="O411" s="302"/>
      <c r="P411" s="303" t="s">
        <v>117</v>
      </c>
      <c r="Q411" s="299"/>
      <c r="R411" s="304" t="s">
        <v>100</v>
      </c>
      <c r="S411" s="300"/>
      <c r="T411" s="72"/>
      <c r="U411" s="69"/>
      <c r="V411" s="72"/>
      <c r="W411" s="221"/>
      <c r="Y411" s="222"/>
      <c r="Z411" s="225"/>
      <c r="AA411" s="224"/>
      <c r="AB411" s="225"/>
      <c r="AC411" s="224"/>
      <c r="AD411" s="225"/>
      <c r="AE411" s="225"/>
      <c r="AF411" s="225"/>
      <c r="AG411" s="225"/>
      <c r="AH411" s="225"/>
      <c r="AI411" s="225"/>
      <c r="AJ411" s="237">
        <f t="shared" si="132"/>
        <v>0</v>
      </c>
      <c r="AL411" s="69"/>
      <c r="AN411" s="221"/>
      <c r="AP411" s="222"/>
      <c r="AQ411" s="225"/>
      <c r="AR411" s="225"/>
      <c r="AS411" s="225"/>
      <c r="AT411" s="225"/>
      <c r="AU411" s="225"/>
      <c r="AV411" s="225"/>
      <c r="AW411" s="225"/>
      <c r="AX411" s="225"/>
      <c r="AY411" s="225"/>
      <c r="AZ411" s="225"/>
      <c r="BA411" s="237">
        <f t="shared" si="136"/>
        <v>0</v>
      </c>
      <c r="BC411" s="69"/>
      <c r="BE411" s="221"/>
      <c r="BG411" s="222"/>
      <c r="BH411" s="225"/>
      <c r="BI411" s="225"/>
      <c r="BJ411" s="225"/>
      <c r="BK411" s="225"/>
      <c r="BL411" s="225"/>
      <c r="BM411" s="225"/>
      <c r="BN411" s="225"/>
      <c r="BO411" s="225"/>
      <c r="BP411" s="225"/>
      <c r="BQ411" s="225"/>
      <c r="BR411" s="218">
        <f t="shared" si="137"/>
        <v>0</v>
      </c>
      <c r="BT411" s="69"/>
    </row>
    <row r="412" spans="2:72" outlineLevel="1" x14ac:dyDescent="0.25">
      <c r="B412" s="20"/>
      <c r="C412" s="20"/>
      <c r="D412" s="20"/>
      <c r="E412"/>
      <c r="G412" s="69"/>
      <c r="H412" s="72"/>
      <c r="I412" s="28">
        <f t="shared" si="135"/>
        <v>306</v>
      </c>
      <c r="J412" s="278" t="s">
        <v>297</v>
      </c>
      <c r="K412" s="301"/>
      <c r="L412" s="301"/>
      <c r="M412" s="301"/>
      <c r="N412" s="301"/>
      <c r="O412" s="302"/>
      <c r="P412" s="303" t="s">
        <v>117</v>
      </c>
      <c r="Q412" s="299"/>
      <c r="R412" s="304" t="s">
        <v>100</v>
      </c>
      <c r="S412" s="300"/>
      <c r="T412" s="72"/>
      <c r="U412" s="69"/>
      <c r="V412" s="72"/>
      <c r="W412" s="221"/>
      <c r="Y412" s="222"/>
      <c r="Z412" s="225"/>
      <c r="AA412" s="224"/>
      <c r="AB412" s="225"/>
      <c r="AC412" s="224"/>
      <c r="AD412" s="225"/>
      <c r="AE412" s="225"/>
      <c r="AF412" s="225"/>
      <c r="AG412" s="225"/>
      <c r="AH412" s="225"/>
      <c r="AI412" s="225"/>
      <c r="AJ412" s="237">
        <f t="shared" si="132"/>
        <v>0</v>
      </c>
      <c r="AL412" s="69"/>
      <c r="AN412" s="221"/>
      <c r="AP412" s="222"/>
      <c r="AQ412" s="225"/>
      <c r="AR412" s="225"/>
      <c r="AS412" s="225"/>
      <c r="AT412" s="225"/>
      <c r="AU412" s="225"/>
      <c r="AV412" s="225"/>
      <c r="AW412" s="225"/>
      <c r="AX412" s="225"/>
      <c r="AY412" s="225"/>
      <c r="AZ412" s="225"/>
      <c r="BA412" s="237">
        <f t="shared" si="136"/>
        <v>0</v>
      </c>
      <c r="BC412" s="69"/>
      <c r="BE412" s="221"/>
      <c r="BG412" s="222"/>
      <c r="BH412" s="225"/>
      <c r="BI412" s="225"/>
      <c r="BJ412" s="225"/>
      <c r="BK412" s="225"/>
      <c r="BL412" s="225"/>
      <c r="BM412" s="225"/>
      <c r="BN412" s="225"/>
      <c r="BO412" s="225"/>
      <c r="BP412" s="225"/>
      <c r="BQ412" s="225"/>
      <c r="BR412" s="218">
        <f t="shared" si="137"/>
        <v>0</v>
      </c>
      <c r="BT412" s="69"/>
    </row>
    <row r="413" spans="2:72" outlineLevel="1" x14ac:dyDescent="0.25">
      <c r="B413" s="20"/>
      <c r="C413" s="20"/>
      <c r="D413" s="20"/>
      <c r="E413"/>
      <c r="G413" s="69"/>
      <c r="H413" s="72"/>
      <c r="I413" s="28">
        <f t="shared" si="135"/>
        <v>307</v>
      </c>
      <c r="J413" s="278" t="s">
        <v>300</v>
      </c>
      <c r="K413" s="301"/>
      <c r="L413" s="301"/>
      <c r="M413" s="301"/>
      <c r="N413" s="301"/>
      <c r="O413" s="302"/>
      <c r="P413" s="303" t="s">
        <v>117</v>
      </c>
      <c r="Q413" s="299"/>
      <c r="R413" s="304" t="s">
        <v>100</v>
      </c>
      <c r="S413" s="300"/>
      <c r="T413" s="72"/>
      <c r="U413" s="69"/>
      <c r="V413" s="72"/>
      <c r="W413" s="221"/>
      <c r="Y413" s="222"/>
      <c r="Z413" s="225"/>
      <c r="AA413" s="224"/>
      <c r="AB413" s="225"/>
      <c r="AC413" s="224"/>
      <c r="AD413" s="225"/>
      <c r="AE413" s="225"/>
      <c r="AF413" s="225"/>
      <c r="AG413" s="225"/>
      <c r="AH413" s="225"/>
      <c r="AI413" s="225"/>
      <c r="AJ413" s="237">
        <f t="shared" si="132"/>
        <v>0</v>
      </c>
      <c r="AL413" s="69"/>
      <c r="AN413" s="221"/>
      <c r="AP413" s="222"/>
      <c r="AQ413" s="225"/>
      <c r="AR413" s="225"/>
      <c r="AS413" s="225"/>
      <c r="AT413" s="225"/>
      <c r="AU413" s="225"/>
      <c r="AV413" s="225"/>
      <c r="AW413" s="225"/>
      <c r="AX413" s="225"/>
      <c r="AY413" s="225"/>
      <c r="AZ413" s="225"/>
      <c r="BA413" s="237">
        <f t="shared" si="136"/>
        <v>0</v>
      </c>
      <c r="BC413" s="69"/>
      <c r="BE413" s="221"/>
      <c r="BG413" s="222"/>
      <c r="BH413" s="225"/>
      <c r="BI413" s="225"/>
      <c r="BJ413" s="225"/>
      <c r="BK413" s="225"/>
      <c r="BL413" s="225"/>
      <c r="BM413" s="225"/>
      <c r="BN413" s="225"/>
      <c r="BO413" s="225"/>
      <c r="BP413" s="225"/>
      <c r="BQ413" s="225"/>
      <c r="BR413" s="218">
        <f t="shared" si="137"/>
        <v>0</v>
      </c>
      <c r="BT413" s="69"/>
    </row>
    <row r="414" spans="2:72" outlineLevel="1" x14ac:dyDescent="0.25">
      <c r="B414" s="20"/>
      <c r="C414" s="20"/>
      <c r="D414" s="20"/>
      <c r="E414"/>
      <c r="G414" s="69"/>
      <c r="H414" s="72"/>
      <c r="I414" s="28">
        <f t="shared" si="135"/>
        <v>308</v>
      </c>
      <c r="J414" s="278" t="s">
        <v>299</v>
      </c>
      <c r="K414" s="301"/>
      <c r="L414" s="301"/>
      <c r="M414" s="301"/>
      <c r="N414" s="301"/>
      <c r="O414" s="302"/>
      <c r="P414" s="303" t="s">
        <v>117</v>
      </c>
      <c r="Q414" s="299"/>
      <c r="R414" s="304" t="s">
        <v>100</v>
      </c>
      <c r="S414" s="300"/>
      <c r="T414" s="72"/>
      <c r="U414" s="69"/>
      <c r="V414" s="72"/>
      <c r="W414" s="221"/>
      <c r="Y414" s="222"/>
      <c r="Z414" s="225"/>
      <c r="AA414" s="224"/>
      <c r="AB414" s="225"/>
      <c r="AC414" s="224"/>
      <c r="AD414" s="225"/>
      <c r="AE414" s="225"/>
      <c r="AF414" s="225"/>
      <c r="AG414" s="225"/>
      <c r="AH414" s="225"/>
      <c r="AI414" s="225"/>
      <c r="AJ414" s="237">
        <f t="shared" si="132"/>
        <v>0</v>
      </c>
      <c r="AL414" s="69"/>
      <c r="AN414" s="221"/>
      <c r="AP414" s="222"/>
      <c r="AQ414" s="225"/>
      <c r="AR414" s="225"/>
      <c r="AS414" s="225"/>
      <c r="AT414" s="225"/>
      <c r="AU414" s="225"/>
      <c r="AV414" s="225"/>
      <c r="AW414" s="225"/>
      <c r="AX414" s="225"/>
      <c r="AY414" s="225"/>
      <c r="AZ414" s="225"/>
      <c r="BA414" s="237">
        <f t="shared" si="136"/>
        <v>0</v>
      </c>
      <c r="BC414" s="69"/>
      <c r="BE414" s="221"/>
      <c r="BG414" s="222"/>
      <c r="BH414" s="225"/>
      <c r="BI414" s="225"/>
      <c r="BJ414" s="225"/>
      <c r="BK414" s="225"/>
      <c r="BL414" s="225"/>
      <c r="BM414" s="225"/>
      <c r="BN414" s="225"/>
      <c r="BO414" s="225"/>
      <c r="BP414" s="225"/>
      <c r="BQ414" s="225"/>
      <c r="BR414" s="218">
        <f t="shared" si="137"/>
        <v>0</v>
      </c>
      <c r="BT414" s="69"/>
    </row>
    <row r="415" spans="2:72" outlineLevel="1" x14ac:dyDescent="0.25">
      <c r="B415" s="20"/>
      <c r="C415" s="20"/>
      <c r="D415" s="20"/>
      <c r="E415"/>
      <c r="G415" s="69"/>
      <c r="H415" s="72"/>
      <c r="I415" s="28">
        <f t="shared" si="135"/>
        <v>309</v>
      </c>
      <c r="J415" s="278" t="s">
        <v>539</v>
      </c>
      <c r="K415" s="301"/>
      <c r="L415" s="301"/>
      <c r="M415" s="301"/>
      <c r="N415" s="301"/>
      <c r="O415" s="302"/>
      <c r="P415" s="303" t="s">
        <v>117</v>
      </c>
      <c r="Q415" s="299"/>
      <c r="R415" s="304" t="s">
        <v>100</v>
      </c>
      <c r="S415" s="300"/>
      <c r="T415" s="72"/>
      <c r="U415" s="69"/>
      <c r="V415" s="72"/>
      <c r="W415" s="221"/>
      <c r="Y415" s="222"/>
      <c r="Z415" s="225"/>
      <c r="AA415" s="224"/>
      <c r="AB415" s="225"/>
      <c r="AC415" s="224"/>
      <c r="AD415" s="225"/>
      <c r="AE415" s="225"/>
      <c r="AF415" s="225"/>
      <c r="AG415" s="225"/>
      <c r="AH415" s="225"/>
      <c r="AI415" s="225"/>
      <c r="AJ415" s="237">
        <f t="shared" si="132"/>
        <v>0</v>
      </c>
      <c r="AL415" s="69"/>
      <c r="AN415" s="221"/>
      <c r="AP415" s="222"/>
      <c r="AQ415" s="225"/>
      <c r="AR415" s="225"/>
      <c r="AS415" s="225"/>
      <c r="AT415" s="225"/>
      <c r="AU415" s="225"/>
      <c r="AV415" s="225"/>
      <c r="AW415" s="225"/>
      <c r="AX415" s="225"/>
      <c r="AY415" s="225"/>
      <c r="AZ415" s="225"/>
      <c r="BA415" s="237">
        <f t="shared" si="136"/>
        <v>0</v>
      </c>
      <c r="BC415" s="69"/>
      <c r="BE415" s="221"/>
      <c r="BG415" s="222"/>
      <c r="BH415" s="225"/>
      <c r="BI415" s="225"/>
      <c r="BJ415" s="225"/>
      <c r="BK415" s="225"/>
      <c r="BL415" s="225"/>
      <c r="BM415" s="225"/>
      <c r="BN415" s="225"/>
      <c r="BO415" s="225"/>
      <c r="BP415" s="225"/>
      <c r="BQ415" s="225"/>
      <c r="BR415" s="218">
        <f t="shared" si="137"/>
        <v>0</v>
      </c>
      <c r="BT415" s="69"/>
    </row>
    <row r="416" spans="2:72" outlineLevel="1" x14ac:dyDescent="0.25">
      <c r="B416" s="20"/>
      <c r="C416" s="20"/>
      <c r="D416" s="20"/>
      <c r="E416"/>
      <c r="G416" s="69"/>
      <c r="H416" s="72"/>
      <c r="I416" s="28">
        <f t="shared" si="135"/>
        <v>310</v>
      </c>
      <c r="J416" s="278" t="s">
        <v>540</v>
      </c>
      <c r="K416" s="301"/>
      <c r="L416" s="301"/>
      <c r="M416" s="301"/>
      <c r="N416" s="301"/>
      <c r="O416" s="302"/>
      <c r="P416" s="303" t="s">
        <v>117</v>
      </c>
      <c r="Q416" s="299"/>
      <c r="R416" s="304" t="s">
        <v>100</v>
      </c>
      <c r="S416" s="300"/>
      <c r="T416" s="72"/>
      <c r="U416" s="69"/>
      <c r="V416" s="72"/>
      <c r="W416" s="221"/>
      <c r="Y416" s="222"/>
      <c r="Z416" s="225"/>
      <c r="AA416" s="224"/>
      <c r="AB416" s="225"/>
      <c r="AC416" s="224"/>
      <c r="AD416" s="225"/>
      <c r="AE416" s="225"/>
      <c r="AF416" s="225"/>
      <c r="AG416" s="225"/>
      <c r="AH416" s="225"/>
      <c r="AI416" s="225"/>
      <c r="AJ416" s="237">
        <f t="shared" si="132"/>
        <v>0</v>
      </c>
      <c r="AL416" s="69"/>
      <c r="AN416" s="221"/>
      <c r="AP416" s="222"/>
      <c r="AQ416" s="225"/>
      <c r="AR416" s="225"/>
      <c r="AS416" s="225"/>
      <c r="AT416" s="225"/>
      <c r="AU416" s="225"/>
      <c r="AV416" s="225"/>
      <c r="AW416" s="225"/>
      <c r="AX416" s="225"/>
      <c r="AY416" s="225"/>
      <c r="AZ416" s="225"/>
      <c r="BA416" s="237">
        <f t="shared" si="136"/>
        <v>0</v>
      </c>
      <c r="BC416" s="69"/>
      <c r="BE416" s="221"/>
      <c r="BG416" s="222"/>
      <c r="BH416" s="225"/>
      <c r="BI416" s="225"/>
      <c r="BJ416" s="225"/>
      <c r="BK416" s="225"/>
      <c r="BL416" s="225"/>
      <c r="BM416" s="225"/>
      <c r="BN416" s="225"/>
      <c r="BO416" s="225"/>
      <c r="BP416" s="225"/>
      <c r="BQ416" s="225"/>
      <c r="BR416" s="218">
        <f t="shared" si="137"/>
        <v>0</v>
      </c>
      <c r="BT416" s="69"/>
    </row>
    <row r="417" spans="2:72" outlineLevel="1" x14ac:dyDescent="0.25">
      <c r="B417" s="20"/>
      <c r="C417" s="20"/>
      <c r="D417" s="20"/>
      <c r="E417"/>
      <c r="G417" s="69"/>
      <c r="H417" s="72"/>
      <c r="I417" s="28">
        <f t="shared" si="135"/>
        <v>311</v>
      </c>
      <c r="J417" s="278" t="s">
        <v>538</v>
      </c>
      <c r="K417" s="301"/>
      <c r="L417" s="301"/>
      <c r="M417" s="301"/>
      <c r="N417" s="301"/>
      <c r="O417" s="302"/>
      <c r="P417" s="303" t="s">
        <v>117</v>
      </c>
      <c r="Q417" s="299"/>
      <c r="R417" s="304" t="s">
        <v>100</v>
      </c>
      <c r="S417" s="300"/>
      <c r="T417" s="72"/>
      <c r="U417" s="69"/>
      <c r="V417" s="72"/>
      <c r="W417" s="221"/>
      <c r="Y417" s="222"/>
      <c r="Z417" s="225"/>
      <c r="AA417" s="224"/>
      <c r="AB417" s="225"/>
      <c r="AC417" s="224"/>
      <c r="AD417" s="225"/>
      <c r="AE417" s="225"/>
      <c r="AF417" s="225"/>
      <c r="AG417" s="225"/>
      <c r="AH417" s="225"/>
      <c r="AI417" s="225"/>
      <c r="AJ417" s="237">
        <f t="shared" si="132"/>
        <v>0</v>
      </c>
      <c r="AL417" s="69"/>
      <c r="AN417" s="221"/>
      <c r="AP417" s="222"/>
      <c r="AQ417" s="225"/>
      <c r="AR417" s="225"/>
      <c r="AS417" s="225"/>
      <c r="AT417" s="225"/>
      <c r="AU417" s="225"/>
      <c r="AV417" s="225"/>
      <c r="AW417" s="225"/>
      <c r="AX417" s="225"/>
      <c r="AY417" s="225"/>
      <c r="AZ417" s="225"/>
      <c r="BA417" s="237">
        <f t="shared" si="136"/>
        <v>0</v>
      </c>
      <c r="BC417" s="69"/>
      <c r="BE417" s="221"/>
      <c r="BG417" s="222"/>
      <c r="BH417" s="225"/>
      <c r="BI417" s="225"/>
      <c r="BJ417" s="225"/>
      <c r="BK417" s="225"/>
      <c r="BL417" s="225"/>
      <c r="BM417" s="225"/>
      <c r="BN417" s="225"/>
      <c r="BO417" s="225"/>
      <c r="BP417" s="225"/>
      <c r="BQ417" s="225"/>
      <c r="BR417" s="218">
        <f t="shared" si="137"/>
        <v>0</v>
      </c>
      <c r="BT417" s="69"/>
    </row>
    <row r="418" spans="2:72" outlineLevel="1" x14ac:dyDescent="0.25">
      <c r="B418" s="20"/>
      <c r="C418" s="20"/>
      <c r="D418" s="20"/>
      <c r="E418"/>
      <c r="G418" s="69"/>
      <c r="H418" s="72"/>
      <c r="I418" s="28">
        <f t="shared" si="135"/>
        <v>312</v>
      </c>
      <c r="J418" s="278" t="s">
        <v>357</v>
      </c>
      <c r="K418" s="301"/>
      <c r="L418" s="301"/>
      <c r="M418" s="301"/>
      <c r="N418" s="301"/>
      <c r="O418" s="302"/>
      <c r="P418" s="303" t="s">
        <v>117</v>
      </c>
      <c r="Q418" s="299"/>
      <c r="R418" s="304" t="s">
        <v>100</v>
      </c>
      <c r="S418" s="300"/>
      <c r="T418" s="72"/>
      <c r="U418" s="69"/>
      <c r="V418" s="72"/>
      <c r="W418" s="221"/>
      <c r="Y418" s="222"/>
      <c r="Z418" s="225"/>
      <c r="AA418" s="224"/>
      <c r="AB418" s="225"/>
      <c r="AC418" s="224"/>
      <c r="AD418" s="225"/>
      <c r="AE418" s="225"/>
      <c r="AF418" s="225"/>
      <c r="AG418" s="225"/>
      <c r="AH418" s="225"/>
      <c r="AI418" s="225"/>
      <c r="AJ418" s="237">
        <f t="shared" si="132"/>
        <v>0</v>
      </c>
      <c r="AL418" s="69"/>
      <c r="AN418" s="221"/>
      <c r="AP418" s="222"/>
      <c r="AQ418" s="225"/>
      <c r="AR418" s="225"/>
      <c r="AS418" s="225"/>
      <c r="AT418" s="225"/>
      <c r="AU418" s="225"/>
      <c r="AV418" s="225"/>
      <c r="AW418" s="225"/>
      <c r="AX418" s="225"/>
      <c r="AY418" s="225"/>
      <c r="AZ418" s="225"/>
      <c r="BA418" s="237">
        <f t="shared" si="136"/>
        <v>0</v>
      </c>
      <c r="BC418" s="69"/>
      <c r="BE418" s="221"/>
      <c r="BG418" s="222"/>
      <c r="BH418" s="225"/>
      <c r="BI418" s="225"/>
      <c r="BJ418" s="225"/>
      <c r="BK418" s="225"/>
      <c r="BL418" s="225"/>
      <c r="BM418" s="225"/>
      <c r="BN418" s="225"/>
      <c r="BO418" s="225"/>
      <c r="BP418" s="225"/>
      <c r="BQ418" s="225"/>
      <c r="BR418" s="218">
        <f t="shared" si="137"/>
        <v>0</v>
      </c>
      <c r="BT418" s="69"/>
    </row>
    <row r="419" spans="2:72" outlineLevel="1" x14ac:dyDescent="0.25">
      <c r="B419" s="20"/>
      <c r="C419" s="20"/>
      <c r="D419" s="20"/>
      <c r="E419"/>
      <c r="G419" s="69"/>
      <c r="H419" s="72"/>
      <c r="I419" s="28">
        <f t="shared" si="135"/>
        <v>313</v>
      </c>
      <c r="J419" s="278" t="s">
        <v>356</v>
      </c>
      <c r="K419" s="301"/>
      <c r="L419" s="301"/>
      <c r="M419" s="301"/>
      <c r="N419" s="301"/>
      <c r="O419" s="302"/>
      <c r="P419" s="303" t="s">
        <v>117</v>
      </c>
      <c r="Q419" s="299"/>
      <c r="R419" s="304" t="s">
        <v>100</v>
      </c>
      <c r="S419" s="300"/>
      <c r="T419" s="72"/>
      <c r="U419" s="69"/>
      <c r="V419" s="72"/>
      <c r="W419" s="221"/>
      <c r="Y419" s="222"/>
      <c r="Z419" s="225"/>
      <c r="AA419" s="224"/>
      <c r="AB419" s="225"/>
      <c r="AC419" s="224"/>
      <c r="AD419" s="225"/>
      <c r="AE419" s="225"/>
      <c r="AF419" s="225"/>
      <c r="AG419" s="225"/>
      <c r="AH419" s="225"/>
      <c r="AI419" s="225"/>
      <c r="AJ419" s="237">
        <f t="shared" si="132"/>
        <v>0</v>
      </c>
      <c r="AL419" s="69"/>
      <c r="AN419" s="221"/>
      <c r="AP419" s="222"/>
      <c r="AQ419" s="225"/>
      <c r="AR419" s="225"/>
      <c r="AS419" s="225"/>
      <c r="AT419" s="225"/>
      <c r="AU419" s="225"/>
      <c r="AV419" s="225"/>
      <c r="AW419" s="225"/>
      <c r="AX419" s="225"/>
      <c r="AY419" s="225"/>
      <c r="AZ419" s="225"/>
      <c r="BA419" s="237">
        <f t="shared" si="136"/>
        <v>0</v>
      </c>
      <c r="BC419" s="69"/>
      <c r="BE419" s="221"/>
      <c r="BG419" s="222"/>
      <c r="BH419" s="225"/>
      <c r="BI419" s="225"/>
      <c r="BJ419" s="225"/>
      <c r="BK419" s="225"/>
      <c r="BL419" s="225"/>
      <c r="BM419" s="225"/>
      <c r="BN419" s="225"/>
      <c r="BO419" s="225"/>
      <c r="BP419" s="225"/>
      <c r="BQ419" s="225"/>
      <c r="BR419" s="218">
        <f t="shared" si="137"/>
        <v>0</v>
      </c>
      <c r="BT419" s="69"/>
    </row>
    <row r="420" spans="2:72" outlineLevel="1" x14ac:dyDescent="0.25">
      <c r="B420" s="20"/>
      <c r="C420" s="20"/>
      <c r="D420" s="20"/>
      <c r="E420"/>
      <c r="G420" s="69"/>
      <c r="H420" s="72"/>
      <c r="I420" s="28">
        <f t="shared" si="135"/>
        <v>314</v>
      </c>
      <c r="J420" s="278" t="s">
        <v>355</v>
      </c>
      <c r="K420" s="301"/>
      <c r="L420" s="301"/>
      <c r="M420" s="301"/>
      <c r="N420" s="301"/>
      <c r="O420" s="302"/>
      <c r="P420" s="303" t="s">
        <v>117</v>
      </c>
      <c r="Q420" s="299"/>
      <c r="R420" s="304" t="s">
        <v>100</v>
      </c>
      <c r="S420" s="300"/>
      <c r="T420" s="72"/>
      <c r="U420" s="69"/>
      <c r="V420" s="72"/>
      <c r="W420" s="221"/>
      <c r="Y420" s="222"/>
      <c r="Z420" s="225"/>
      <c r="AA420" s="224"/>
      <c r="AB420" s="225"/>
      <c r="AC420" s="224"/>
      <c r="AD420" s="225"/>
      <c r="AE420" s="225"/>
      <c r="AF420" s="225"/>
      <c r="AG420" s="225"/>
      <c r="AH420" s="225"/>
      <c r="AI420" s="225">
        <v>1</v>
      </c>
      <c r="AJ420" s="237">
        <f t="shared" si="132"/>
        <v>0</v>
      </c>
      <c r="AL420" s="69"/>
      <c r="AN420" s="221"/>
      <c r="AP420" s="222"/>
      <c r="AQ420" s="225"/>
      <c r="AR420" s="225"/>
      <c r="AS420" s="225"/>
      <c r="AT420" s="225"/>
      <c r="AU420" s="225"/>
      <c r="AV420" s="225"/>
      <c r="AW420" s="225"/>
      <c r="AX420" s="225"/>
      <c r="AY420" s="225"/>
      <c r="AZ420" s="225">
        <v>1</v>
      </c>
      <c r="BA420" s="237">
        <f t="shared" si="136"/>
        <v>0</v>
      </c>
      <c r="BC420" s="69"/>
      <c r="BE420" s="221"/>
      <c r="BG420" s="222"/>
      <c r="BH420" s="225"/>
      <c r="BI420" s="225"/>
      <c r="BJ420" s="225"/>
      <c r="BK420" s="225"/>
      <c r="BL420" s="225"/>
      <c r="BM420" s="225"/>
      <c r="BN420" s="225"/>
      <c r="BO420" s="225"/>
      <c r="BP420" s="225"/>
      <c r="BQ420" s="225">
        <v>1</v>
      </c>
      <c r="BR420" s="218">
        <f t="shared" si="137"/>
        <v>0</v>
      </c>
      <c r="BT420" s="69"/>
    </row>
    <row r="421" spans="2:72" outlineLevel="1" x14ac:dyDescent="0.25">
      <c r="B421" s="20"/>
      <c r="C421" s="20"/>
      <c r="D421" s="20"/>
      <c r="E421"/>
      <c r="G421" s="69"/>
      <c r="H421" s="72"/>
      <c r="I421" s="28">
        <f t="shared" si="135"/>
        <v>315</v>
      </c>
      <c r="J421" s="278" t="s">
        <v>359</v>
      </c>
      <c r="K421" s="301"/>
      <c r="L421" s="301"/>
      <c r="M421" s="301"/>
      <c r="N421" s="301"/>
      <c r="O421" s="302"/>
      <c r="P421" s="303" t="s">
        <v>117</v>
      </c>
      <c r="Q421" s="299"/>
      <c r="R421" s="304" t="s">
        <v>100</v>
      </c>
      <c r="S421" s="300"/>
      <c r="T421" s="72"/>
      <c r="U421" s="69"/>
      <c r="V421" s="72"/>
      <c r="W421" s="221"/>
      <c r="Y421" s="222"/>
      <c r="Z421" s="225"/>
      <c r="AA421" s="224"/>
      <c r="AB421" s="225"/>
      <c r="AC421" s="224"/>
      <c r="AD421" s="225"/>
      <c r="AE421" s="225"/>
      <c r="AF421" s="225"/>
      <c r="AG421" s="225"/>
      <c r="AH421" s="225"/>
      <c r="AI421" s="225"/>
      <c r="AJ421" s="237">
        <f t="shared" si="132"/>
        <v>0</v>
      </c>
      <c r="AL421" s="69"/>
      <c r="AN421" s="221"/>
      <c r="AP421" s="222"/>
      <c r="AQ421" s="225"/>
      <c r="AR421" s="225"/>
      <c r="AS421" s="225"/>
      <c r="AT421" s="225"/>
      <c r="AU421" s="225"/>
      <c r="AV421" s="225"/>
      <c r="AW421" s="225"/>
      <c r="AX421" s="225"/>
      <c r="AY421" s="225"/>
      <c r="AZ421" s="225"/>
      <c r="BA421" s="237">
        <f t="shared" si="136"/>
        <v>0</v>
      </c>
      <c r="BC421" s="69"/>
      <c r="BE421" s="221"/>
      <c r="BG421" s="222"/>
      <c r="BH421" s="225"/>
      <c r="BI421" s="225"/>
      <c r="BJ421" s="225"/>
      <c r="BK421" s="225"/>
      <c r="BL421" s="225"/>
      <c r="BM421" s="225"/>
      <c r="BN421" s="225"/>
      <c r="BO421" s="225"/>
      <c r="BP421" s="225"/>
      <c r="BQ421" s="225"/>
      <c r="BR421" s="218">
        <f t="shared" si="137"/>
        <v>0</v>
      </c>
      <c r="BT421" s="69"/>
    </row>
    <row r="422" spans="2:72" outlineLevel="1" x14ac:dyDescent="0.25">
      <c r="B422" s="20"/>
      <c r="C422" s="20"/>
      <c r="D422" s="20"/>
      <c r="E422"/>
      <c r="G422" s="69"/>
      <c r="H422" s="72"/>
      <c r="I422" s="28">
        <f t="shared" si="135"/>
        <v>316</v>
      </c>
      <c r="J422" s="278" t="s">
        <v>358</v>
      </c>
      <c r="K422" s="301"/>
      <c r="L422" s="301"/>
      <c r="M422" s="301"/>
      <c r="N422" s="301"/>
      <c r="O422" s="302"/>
      <c r="P422" s="303" t="s">
        <v>117</v>
      </c>
      <c r="Q422" s="299"/>
      <c r="R422" s="304" t="s">
        <v>100</v>
      </c>
      <c r="S422" s="300"/>
      <c r="T422" s="72"/>
      <c r="U422" s="69"/>
      <c r="V422" s="72"/>
      <c r="W422" s="221"/>
      <c r="Y422" s="222"/>
      <c r="Z422" s="225"/>
      <c r="AA422" s="224"/>
      <c r="AB422" s="225"/>
      <c r="AC422" s="224"/>
      <c r="AD422" s="225"/>
      <c r="AE422" s="225"/>
      <c r="AF422" s="225"/>
      <c r="AG422" s="225"/>
      <c r="AH422" s="225"/>
      <c r="AI422" s="225"/>
      <c r="AJ422" s="237">
        <f t="shared" si="132"/>
        <v>0</v>
      </c>
      <c r="AL422" s="69"/>
      <c r="AN422" s="221"/>
      <c r="AP422" s="222"/>
      <c r="AQ422" s="225"/>
      <c r="AR422" s="225"/>
      <c r="AS422" s="225"/>
      <c r="AT422" s="225"/>
      <c r="AU422" s="225"/>
      <c r="AV422" s="225"/>
      <c r="AW422" s="225"/>
      <c r="AX422" s="225"/>
      <c r="AY422" s="225"/>
      <c r="AZ422" s="225"/>
      <c r="BA422" s="237">
        <f t="shared" si="136"/>
        <v>0</v>
      </c>
      <c r="BC422" s="69"/>
      <c r="BE422" s="221"/>
      <c r="BG422" s="222"/>
      <c r="BH422" s="225"/>
      <c r="BI422" s="225"/>
      <c r="BJ422" s="225"/>
      <c r="BK422" s="225"/>
      <c r="BL422" s="225"/>
      <c r="BM422" s="225"/>
      <c r="BN422" s="225"/>
      <c r="BO422" s="225"/>
      <c r="BP422" s="225"/>
      <c r="BQ422" s="225"/>
      <c r="BR422" s="218">
        <f t="shared" si="137"/>
        <v>0</v>
      </c>
      <c r="BT422" s="69"/>
    </row>
    <row r="423" spans="2:72" outlineLevel="1" x14ac:dyDescent="0.25">
      <c r="B423" s="20"/>
      <c r="C423" s="20"/>
      <c r="D423" s="20"/>
      <c r="E423"/>
      <c r="G423" s="69"/>
      <c r="H423" s="72"/>
      <c r="I423" s="28">
        <f t="shared" si="135"/>
        <v>317</v>
      </c>
      <c r="J423" s="278" t="s">
        <v>324</v>
      </c>
      <c r="K423" s="301"/>
      <c r="L423" s="301"/>
      <c r="M423" s="301"/>
      <c r="N423" s="301"/>
      <c r="O423" s="302"/>
      <c r="P423" s="303" t="s">
        <v>117</v>
      </c>
      <c r="Q423" s="299"/>
      <c r="R423" s="304" t="s">
        <v>100</v>
      </c>
      <c r="S423" s="300"/>
      <c r="T423" s="72"/>
      <c r="U423" s="69"/>
      <c r="V423" s="72"/>
      <c r="W423" s="221"/>
      <c r="Y423" s="222"/>
      <c r="Z423" s="225"/>
      <c r="AA423" s="224"/>
      <c r="AB423" s="225"/>
      <c r="AC423" s="224"/>
      <c r="AD423" s="225"/>
      <c r="AE423" s="225"/>
      <c r="AF423" s="225"/>
      <c r="AG423" s="225"/>
      <c r="AH423" s="225"/>
      <c r="AI423" s="225">
        <v>1</v>
      </c>
      <c r="AJ423" s="237">
        <f t="shared" si="132"/>
        <v>0</v>
      </c>
      <c r="AL423" s="69"/>
      <c r="AN423" s="221"/>
      <c r="AP423" s="222"/>
      <c r="AQ423" s="225"/>
      <c r="AR423" s="225"/>
      <c r="AS423" s="225"/>
      <c r="AT423" s="225"/>
      <c r="AU423" s="225"/>
      <c r="AV423" s="225"/>
      <c r="AW423" s="225"/>
      <c r="AX423" s="225"/>
      <c r="AY423" s="225"/>
      <c r="AZ423" s="225">
        <v>1</v>
      </c>
      <c r="BA423" s="237">
        <f t="shared" si="136"/>
        <v>0</v>
      </c>
      <c r="BC423" s="69"/>
      <c r="BE423" s="221"/>
      <c r="BG423" s="222"/>
      <c r="BH423" s="225"/>
      <c r="BI423" s="225"/>
      <c r="BJ423" s="225"/>
      <c r="BK423" s="225"/>
      <c r="BL423" s="225"/>
      <c r="BM423" s="225"/>
      <c r="BN423" s="225"/>
      <c r="BO423" s="225"/>
      <c r="BP423" s="225"/>
      <c r="BQ423" s="225">
        <v>1</v>
      </c>
      <c r="BR423" s="218">
        <f t="shared" si="137"/>
        <v>0</v>
      </c>
      <c r="BT423" s="69"/>
    </row>
    <row r="424" spans="2:72" outlineLevel="1" x14ac:dyDescent="0.25">
      <c r="B424" s="20"/>
      <c r="C424" s="20"/>
      <c r="D424" s="20"/>
      <c r="E424"/>
      <c r="G424" s="69"/>
      <c r="H424" s="72"/>
      <c r="I424" s="28">
        <f t="shared" si="135"/>
        <v>318</v>
      </c>
      <c r="J424" s="278" t="s">
        <v>323</v>
      </c>
      <c r="K424" s="301"/>
      <c r="L424" s="301"/>
      <c r="M424" s="301"/>
      <c r="N424" s="301"/>
      <c r="O424" s="302"/>
      <c r="P424" s="303" t="s">
        <v>117</v>
      </c>
      <c r="Q424" s="299"/>
      <c r="R424" s="304" t="s">
        <v>100</v>
      </c>
      <c r="S424" s="300"/>
      <c r="T424" s="72"/>
      <c r="U424" s="69"/>
      <c r="V424" s="72"/>
      <c r="W424" s="221"/>
      <c r="Y424" s="222"/>
      <c r="Z424" s="225"/>
      <c r="AA424" s="224"/>
      <c r="AB424" s="225"/>
      <c r="AC424" s="224"/>
      <c r="AD424" s="225"/>
      <c r="AE424" s="225"/>
      <c r="AF424" s="225"/>
      <c r="AG424" s="225"/>
      <c r="AH424" s="225"/>
      <c r="AI424" s="225">
        <v>1</v>
      </c>
      <c r="AJ424" s="237">
        <f t="shared" si="132"/>
        <v>0</v>
      </c>
      <c r="AL424" s="69"/>
      <c r="AN424" s="221"/>
      <c r="AP424" s="222"/>
      <c r="AQ424" s="225"/>
      <c r="AR424" s="225"/>
      <c r="AS424" s="225"/>
      <c r="AT424" s="225"/>
      <c r="AU424" s="225"/>
      <c r="AV424" s="225"/>
      <c r="AW424" s="225"/>
      <c r="AX424" s="225"/>
      <c r="AY424" s="225"/>
      <c r="AZ424" s="225">
        <v>1</v>
      </c>
      <c r="BA424" s="237">
        <f t="shared" si="136"/>
        <v>0</v>
      </c>
      <c r="BC424" s="69"/>
      <c r="BE424" s="221"/>
      <c r="BG424" s="222"/>
      <c r="BH424" s="225"/>
      <c r="BI424" s="225"/>
      <c r="BJ424" s="225"/>
      <c r="BK424" s="225"/>
      <c r="BL424" s="225"/>
      <c r="BM424" s="225"/>
      <c r="BN424" s="225"/>
      <c r="BO424" s="225"/>
      <c r="BP424" s="225"/>
      <c r="BQ424" s="225">
        <v>1</v>
      </c>
      <c r="BR424" s="218">
        <f t="shared" si="137"/>
        <v>0</v>
      </c>
      <c r="BT424" s="69"/>
    </row>
    <row r="425" spans="2:72" outlineLevel="1" x14ac:dyDescent="0.25">
      <c r="B425" s="20"/>
      <c r="C425" s="20"/>
      <c r="D425" s="20"/>
      <c r="E425"/>
      <c r="G425" s="69"/>
      <c r="H425" s="72"/>
      <c r="I425" s="28">
        <f t="shared" si="135"/>
        <v>319</v>
      </c>
      <c r="J425" s="278" t="s">
        <v>322</v>
      </c>
      <c r="K425" s="301"/>
      <c r="L425" s="301"/>
      <c r="M425" s="301"/>
      <c r="N425" s="301"/>
      <c r="O425" s="302"/>
      <c r="P425" s="303" t="s">
        <v>117</v>
      </c>
      <c r="Q425" s="299"/>
      <c r="R425" s="304" t="s">
        <v>100</v>
      </c>
      <c r="S425" s="300"/>
      <c r="T425" s="72"/>
      <c r="U425" s="69"/>
      <c r="V425" s="72"/>
      <c r="W425" s="221"/>
      <c r="Y425" s="222"/>
      <c r="Z425" s="225"/>
      <c r="AA425" s="224"/>
      <c r="AB425" s="225"/>
      <c r="AC425" s="224"/>
      <c r="AD425" s="225"/>
      <c r="AE425" s="225"/>
      <c r="AF425" s="225"/>
      <c r="AG425" s="225"/>
      <c r="AH425" s="225"/>
      <c r="AI425" s="225">
        <v>1</v>
      </c>
      <c r="AJ425" s="237">
        <f t="shared" si="132"/>
        <v>0</v>
      </c>
      <c r="AL425" s="69"/>
      <c r="AN425" s="221"/>
      <c r="AP425" s="222"/>
      <c r="AQ425" s="225"/>
      <c r="AR425" s="225"/>
      <c r="AS425" s="225"/>
      <c r="AT425" s="225"/>
      <c r="AU425" s="225"/>
      <c r="AV425" s="225"/>
      <c r="AW425" s="225"/>
      <c r="AX425" s="225"/>
      <c r="AY425" s="225"/>
      <c r="AZ425" s="225">
        <v>1</v>
      </c>
      <c r="BA425" s="237">
        <f t="shared" si="136"/>
        <v>0</v>
      </c>
      <c r="BC425" s="69"/>
      <c r="BE425" s="221"/>
      <c r="BG425" s="222"/>
      <c r="BH425" s="225"/>
      <c r="BI425" s="225"/>
      <c r="BJ425" s="225"/>
      <c r="BK425" s="225"/>
      <c r="BL425" s="225"/>
      <c r="BM425" s="225"/>
      <c r="BN425" s="225"/>
      <c r="BO425" s="225"/>
      <c r="BP425" s="225"/>
      <c r="BQ425" s="225">
        <v>1</v>
      </c>
      <c r="BR425" s="218">
        <f t="shared" si="137"/>
        <v>0</v>
      </c>
      <c r="BT425" s="69"/>
    </row>
    <row r="426" spans="2:72" outlineLevel="1" x14ac:dyDescent="0.25">
      <c r="B426" s="20"/>
      <c r="C426" s="20"/>
      <c r="D426" s="20"/>
      <c r="E426"/>
      <c r="G426" s="69"/>
      <c r="H426" s="72"/>
      <c r="I426" s="28">
        <f t="shared" si="135"/>
        <v>320</v>
      </c>
      <c r="J426" s="278" t="s">
        <v>385</v>
      </c>
      <c r="K426" s="301"/>
      <c r="L426" s="301"/>
      <c r="M426" s="301"/>
      <c r="N426" s="301"/>
      <c r="O426" s="302"/>
      <c r="P426" s="303" t="s">
        <v>117</v>
      </c>
      <c r="Q426" s="299"/>
      <c r="R426" s="304" t="s">
        <v>100</v>
      </c>
      <c r="S426" s="300"/>
      <c r="T426" s="72"/>
      <c r="U426" s="69"/>
      <c r="V426" s="72"/>
      <c r="W426" s="221"/>
      <c r="Y426" s="222"/>
      <c r="Z426" s="225"/>
      <c r="AA426" s="224"/>
      <c r="AB426" s="225"/>
      <c r="AC426" s="224"/>
      <c r="AD426" s="225"/>
      <c r="AE426" s="225"/>
      <c r="AF426" s="225"/>
      <c r="AG426" s="225"/>
      <c r="AH426" s="225"/>
      <c r="AI426" s="225"/>
      <c r="AJ426" s="237">
        <f t="shared" si="132"/>
        <v>0</v>
      </c>
      <c r="AL426" s="69"/>
      <c r="AN426" s="221"/>
      <c r="AP426" s="222"/>
      <c r="AQ426" s="225"/>
      <c r="AR426" s="225"/>
      <c r="AS426" s="225"/>
      <c r="AT426" s="225"/>
      <c r="AU426" s="225"/>
      <c r="AV426" s="225"/>
      <c r="AW426" s="225"/>
      <c r="AX426" s="225"/>
      <c r="AY426" s="225"/>
      <c r="AZ426" s="225"/>
      <c r="BA426" s="237">
        <f t="shared" si="136"/>
        <v>0</v>
      </c>
      <c r="BC426" s="69"/>
      <c r="BE426" s="221"/>
      <c r="BG426" s="222"/>
      <c r="BH426" s="225"/>
      <c r="BI426" s="225"/>
      <c r="BJ426" s="225"/>
      <c r="BK426" s="225"/>
      <c r="BL426" s="225"/>
      <c r="BM426" s="225"/>
      <c r="BN426" s="225"/>
      <c r="BO426" s="225"/>
      <c r="BP426" s="225"/>
      <c r="BQ426" s="225"/>
      <c r="BR426" s="218">
        <f t="shared" si="137"/>
        <v>0</v>
      </c>
      <c r="BT426" s="69"/>
    </row>
    <row r="427" spans="2:72" outlineLevel="1" x14ac:dyDescent="0.25">
      <c r="B427" s="20"/>
      <c r="C427" s="20"/>
      <c r="D427" s="20"/>
      <c r="E427"/>
      <c r="G427" s="69"/>
      <c r="H427" s="72"/>
      <c r="I427" s="28">
        <f t="shared" si="135"/>
        <v>321</v>
      </c>
      <c r="J427" s="278" t="s">
        <v>384</v>
      </c>
      <c r="K427" s="301"/>
      <c r="L427" s="301"/>
      <c r="M427" s="301"/>
      <c r="N427" s="301"/>
      <c r="O427" s="302"/>
      <c r="P427" s="303" t="s">
        <v>117</v>
      </c>
      <c r="Q427" s="299"/>
      <c r="R427" s="304" t="s">
        <v>100</v>
      </c>
      <c r="S427" s="300"/>
      <c r="T427" s="72"/>
      <c r="U427" s="69"/>
      <c r="V427" s="72"/>
      <c r="W427" s="221"/>
      <c r="Y427" s="222"/>
      <c r="Z427" s="225"/>
      <c r="AA427" s="224"/>
      <c r="AB427" s="225"/>
      <c r="AC427" s="224"/>
      <c r="AD427" s="225"/>
      <c r="AE427" s="225"/>
      <c r="AF427" s="225"/>
      <c r="AG427" s="225"/>
      <c r="AH427" s="225"/>
      <c r="AI427" s="225">
        <v>1</v>
      </c>
      <c r="AJ427" s="237">
        <f t="shared" si="132"/>
        <v>0</v>
      </c>
      <c r="AL427" s="69"/>
      <c r="AN427" s="221"/>
      <c r="AP427" s="222"/>
      <c r="AQ427" s="225"/>
      <c r="AR427" s="225"/>
      <c r="AS427" s="225"/>
      <c r="AT427" s="225"/>
      <c r="AU427" s="225"/>
      <c r="AV427" s="225"/>
      <c r="AW427" s="225"/>
      <c r="AX427" s="225"/>
      <c r="AY427" s="225"/>
      <c r="AZ427" s="225">
        <v>1</v>
      </c>
      <c r="BA427" s="237">
        <f t="shared" si="136"/>
        <v>0</v>
      </c>
      <c r="BC427" s="69"/>
      <c r="BE427" s="221"/>
      <c r="BG427" s="222"/>
      <c r="BH427" s="225"/>
      <c r="BI427" s="225"/>
      <c r="BJ427" s="225"/>
      <c r="BK427" s="225"/>
      <c r="BL427" s="225"/>
      <c r="BM427" s="225"/>
      <c r="BN427" s="225"/>
      <c r="BO427" s="225"/>
      <c r="BP427" s="225"/>
      <c r="BQ427" s="225">
        <v>1</v>
      </c>
      <c r="BR427" s="218">
        <f t="shared" si="137"/>
        <v>0</v>
      </c>
      <c r="BT427" s="69"/>
    </row>
    <row r="428" spans="2:72" outlineLevel="1" x14ac:dyDescent="0.25">
      <c r="B428" s="20"/>
      <c r="C428" s="20"/>
      <c r="D428" s="20"/>
      <c r="E428"/>
      <c r="G428" s="69"/>
      <c r="H428" s="72"/>
      <c r="I428" s="28">
        <f t="shared" si="135"/>
        <v>322</v>
      </c>
      <c r="J428" s="278" t="s">
        <v>383</v>
      </c>
      <c r="K428" s="301"/>
      <c r="L428" s="301"/>
      <c r="M428" s="301"/>
      <c r="N428" s="301"/>
      <c r="O428" s="302"/>
      <c r="P428" s="303" t="s">
        <v>117</v>
      </c>
      <c r="Q428" s="299"/>
      <c r="R428" s="304" t="s">
        <v>100</v>
      </c>
      <c r="S428" s="300"/>
      <c r="T428" s="72"/>
      <c r="U428" s="69"/>
      <c r="V428" s="72"/>
      <c r="W428" s="221"/>
      <c r="Y428" s="222"/>
      <c r="Z428" s="225"/>
      <c r="AA428" s="224"/>
      <c r="AB428" s="225"/>
      <c r="AC428" s="224"/>
      <c r="AD428" s="225"/>
      <c r="AE428" s="225"/>
      <c r="AF428" s="225"/>
      <c r="AG428" s="225"/>
      <c r="AH428" s="225"/>
      <c r="AI428" s="225">
        <v>1</v>
      </c>
      <c r="AJ428" s="237">
        <f t="shared" si="132"/>
        <v>0</v>
      </c>
      <c r="AL428" s="69"/>
      <c r="AN428" s="221"/>
      <c r="AP428" s="222"/>
      <c r="AQ428" s="225"/>
      <c r="AR428" s="225"/>
      <c r="AS428" s="225"/>
      <c r="AT428" s="225"/>
      <c r="AU428" s="225"/>
      <c r="AV428" s="225"/>
      <c r="AW428" s="225"/>
      <c r="AX428" s="225"/>
      <c r="AY428" s="225"/>
      <c r="AZ428" s="225">
        <v>1</v>
      </c>
      <c r="BA428" s="237">
        <f t="shared" si="136"/>
        <v>0</v>
      </c>
      <c r="BC428" s="69"/>
      <c r="BE428" s="221"/>
      <c r="BG428" s="222"/>
      <c r="BH428" s="225"/>
      <c r="BI428" s="225"/>
      <c r="BJ428" s="225"/>
      <c r="BK428" s="225"/>
      <c r="BL428" s="225"/>
      <c r="BM428" s="225"/>
      <c r="BN428" s="225"/>
      <c r="BO428" s="225"/>
      <c r="BP428" s="225"/>
      <c r="BQ428" s="225">
        <v>1</v>
      </c>
      <c r="BR428" s="218">
        <f t="shared" si="137"/>
        <v>0</v>
      </c>
      <c r="BT428" s="69"/>
    </row>
    <row r="429" spans="2:72" outlineLevel="1" x14ac:dyDescent="0.25">
      <c r="B429" s="20"/>
      <c r="C429" s="20"/>
      <c r="D429" s="20"/>
      <c r="E429"/>
      <c r="G429" s="69"/>
      <c r="H429" s="72"/>
      <c r="I429" s="28">
        <f t="shared" si="135"/>
        <v>323</v>
      </c>
      <c r="J429" s="278" t="s">
        <v>368</v>
      </c>
      <c r="K429" s="301"/>
      <c r="L429" s="301"/>
      <c r="M429" s="301"/>
      <c r="N429" s="301"/>
      <c r="O429" s="302"/>
      <c r="P429" s="303" t="s">
        <v>117</v>
      </c>
      <c r="Q429" s="299"/>
      <c r="R429" s="304" t="s">
        <v>100</v>
      </c>
      <c r="S429" s="300"/>
      <c r="T429" s="72"/>
      <c r="U429" s="69"/>
      <c r="V429" s="72"/>
      <c r="W429" s="221"/>
      <c r="Y429" s="222"/>
      <c r="Z429" s="225"/>
      <c r="AA429" s="224"/>
      <c r="AB429" s="225"/>
      <c r="AC429" s="224"/>
      <c r="AD429" s="225"/>
      <c r="AE429" s="225"/>
      <c r="AF429" s="225"/>
      <c r="AG429" s="225"/>
      <c r="AH429" s="225"/>
      <c r="AI429" s="225"/>
      <c r="AJ429" s="237">
        <f t="shared" si="132"/>
        <v>0</v>
      </c>
      <c r="AL429" s="69"/>
      <c r="AN429" s="221"/>
      <c r="AP429" s="222"/>
      <c r="AQ429" s="225"/>
      <c r="AR429" s="225"/>
      <c r="AS429" s="225"/>
      <c r="AT429" s="225"/>
      <c r="AU429" s="225"/>
      <c r="AV429" s="225"/>
      <c r="AW429" s="225"/>
      <c r="AX429" s="225"/>
      <c r="AY429" s="225"/>
      <c r="AZ429" s="225"/>
      <c r="BA429" s="237">
        <f t="shared" si="136"/>
        <v>0</v>
      </c>
      <c r="BC429" s="69"/>
      <c r="BE429" s="221"/>
      <c r="BG429" s="222"/>
      <c r="BH429" s="225"/>
      <c r="BI429" s="225"/>
      <c r="BJ429" s="225"/>
      <c r="BK429" s="225"/>
      <c r="BL429" s="225"/>
      <c r="BM429" s="225"/>
      <c r="BN429" s="225"/>
      <c r="BO429" s="225"/>
      <c r="BP429" s="225"/>
      <c r="BQ429" s="225"/>
      <c r="BR429" s="218">
        <f t="shared" si="137"/>
        <v>0</v>
      </c>
      <c r="BT429" s="69"/>
    </row>
    <row r="430" spans="2:72" outlineLevel="1" x14ac:dyDescent="0.25">
      <c r="B430" s="20"/>
      <c r="C430" s="20"/>
      <c r="D430" s="20"/>
      <c r="E430"/>
      <c r="G430" s="69"/>
      <c r="H430" s="72"/>
      <c r="I430" s="28">
        <f t="shared" si="135"/>
        <v>324</v>
      </c>
      <c r="J430" s="278" t="s">
        <v>367</v>
      </c>
      <c r="K430" s="301"/>
      <c r="L430" s="301"/>
      <c r="M430" s="301"/>
      <c r="N430" s="301"/>
      <c r="O430" s="302"/>
      <c r="P430" s="303" t="s">
        <v>117</v>
      </c>
      <c r="Q430" s="299"/>
      <c r="R430" s="304" t="s">
        <v>100</v>
      </c>
      <c r="S430" s="300"/>
      <c r="T430" s="72"/>
      <c r="U430" s="69"/>
      <c r="V430" s="72"/>
      <c r="W430" s="221"/>
      <c r="Y430" s="222"/>
      <c r="Z430" s="225"/>
      <c r="AA430" s="224"/>
      <c r="AB430" s="225"/>
      <c r="AC430" s="224"/>
      <c r="AD430" s="225"/>
      <c r="AE430" s="225"/>
      <c r="AF430" s="225"/>
      <c r="AG430" s="225"/>
      <c r="AH430" s="225"/>
      <c r="AI430" s="225"/>
      <c r="AJ430" s="237">
        <f t="shared" si="132"/>
        <v>0</v>
      </c>
      <c r="AL430" s="69"/>
      <c r="AN430" s="221"/>
      <c r="AP430" s="222"/>
      <c r="AQ430" s="225"/>
      <c r="AR430" s="225"/>
      <c r="AS430" s="225"/>
      <c r="AT430" s="225"/>
      <c r="AU430" s="225"/>
      <c r="AV430" s="225"/>
      <c r="AW430" s="225"/>
      <c r="AX430" s="225"/>
      <c r="AY430" s="225"/>
      <c r="AZ430" s="225"/>
      <c r="BA430" s="237">
        <f t="shared" si="136"/>
        <v>0</v>
      </c>
      <c r="BC430" s="69"/>
      <c r="BE430" s="221"/>
      <c r="BG430" s="222"/>
      <c r="BH430" s="225"/>
      <c r="BI430" s="225"/>
      <c r="BJ430" s="225"/>
      <c r="BK430" s="225"/>
      <c r="BL430" s="225"/>
      <c r="BM430" s="225"/>
      <c r="BN430" s="225"/>
      <c r="BO430" s="225"/>
      <c r="BP430" s="225"/>
      <c r="BQ430" s="225"/>
      <c r="BR430" s="218">
        <f t="shared" si="137"/>
        <v>0</v>
      </c>
      <c r="BT430" s="69"/>
    </row>
    <row r="431" spans="2:72" outlineLevel="1" x14ac:dyDescent="0.25">
      <c r="B431" s="20"/>
      <c r="C431" s="20"/>
      <c r="D431" s="20"/>
      <c r="E431"/>
      <c r="G431" s="69"/>
      <c r="H431" s="72"/>
      <c r="I431" s="28">
        <f t="shared" si="135"/>
        <v>325</v>
      </c>
      <c r="J431" s="278" t="s">
        <v>366</v>
      </c>
      <c r="K431" s="301"/>
      <c r="L431" s="301"/>
      <c r="M431" s="301"/>
      <c r="N431" s="301"/>
      <c r="O431" s="302"/>
      <c r="P431" s="303" t="s">
        <v>117</v>
      </c>
      <c r="Q431" s="299"/>
      <c r="R431" s="304" t="s">
        <v>100</v>
      </c>
      <c r="S431" s="300"/>
      <c r="T431" s="72"/>
      <c r="U431" s="69"/>
      <c r="V431" s="72"/>
      <c r="W431" s="221"/>
      <c r="Y431" s="222"/>
      <c r="Z431" s="225"/>
      <c r="AA431" s="224"/>
      <c r="AB431" s="225"/>
      <c r="AC431" s="224"/>
      <c r="AD431" s="225"/>
      <c r="AE431" s="225"/>
      <c r="AF431" s="225"/>
      <c r="AG431" s="225"/>
      <c r="AH431" s="225"/>
      <c r="AI431" s="225"/>
      <c r="AJ431" s="237">
        <f t="shared" si="132"/>
        <v>0</v>
      </c>
      <c r="AL431" s="69"/>
      <c r="AN431" s="221"/>
      <c r="AP431" s="222"/>
      <c r="AQ431" s="225"/>
      <c r="AR431" s="225"/>
      <c r="AS431" s="225"/>
      <c r="AT431" s="225"/>
      <c r="AU431" s="225"/>
      <c r="AV431" s="225"/>
      <c r="AW431" s="225"/>
      <c r="AX431" s="225"/>
      <c r="AY431" s="225"/>
      <c r="AZ431" s="225"/>
      <c r="BA431" s="237">
        <f t="shared" si="136"/>
        <v>0</v>
      </c>
      <c r="BC431" s="69"/>
      <c r="BE431" s="221"/>
      <c r="BG431" s="222"/>
      <c r="BH431" s="225"/>
      <c r="BI431" s="225"/>
      <c r="BJ431" s="225"/>
      <c r="BK431" s="225"/>
      <c r="BL431" s="225"/>
      <c r="BM431" s="225"/>
      <c r="BN431" s="225"/>
      <c r="BO431" s="225"/>
      <c r="BP431" s="225"/>
      <c r="BQ431" s="225"/>
      <c r="BR431" s="218">
        <f t="shared" si="137"/>
        <v>0</v>
      </c>
      <c r="BT431" s="69"/>
    </row>
    <row r="432" spans="2:72" outlineLevel="1" x14ac:dyDescent="0.25">
      <c r="B432" s="20"/>
      <c r="C432" s="20"/>
      <c r="D432" s="20"/>
      <c r="E432"/>
      <c r="G432" s="69"/>
      <c r="H432" s="72"/>
      <c r="I432" s="28">
        <f t="shared" si="135"/>
        <v>326</v>
      </c>
      <c r="J432" s="278" t="s">
        <v>365</v>
      </c>
      <c r="K432" s="301"/>
      <c r="L432" s="301"/>
      <c r="M432" s="301"/>
      <c r="N432" s="301"/>
      <c r="O432" s="302"/>
      <c r="P432" s="303" t="s">
        <v>117</v>
      </c>
      <c r="Q432" s="299"/>
      <c r="R432" s="304" t="s">
        <v>100</v>
      </c>
      <c r="S432" s="300"/>
      <c r="T432" s="72"/>
      <c r="U432" s="69"/>
      <c r="V432" s="72"/>
      <c r="W432" s="221"/>
      <c r="Y432" s="222"/>
      <c r="Z432" s="225"/>
      <c r="AA432" s="224"/>
      <c r="AB432" s="225"/>
      <c r="AC432" s="224"/>
      <c r="AD432" s="225"/>
      <c r="AE432" s="225"/>
      <c r="AF432" s="225"/>
      <c r="AG432" s="225"/>
      <c r="AH432" s="225"/>
      <c r="AI432" s="225"/>
      <c r="AJ432" s="237">
        <f t="shared" si="132"/>
        <v>0</v>
      </c>
      <c r="AL432" s="69"/>
      <c r="AN432" s="221"/>
      <c r="AP432" s="222"/>
      <c r="AQ432" s="225"/>
      <c r="AR432" s="225"/>
      <c r="AS432" s="225"/>
      <c r="AT432" s="225"/>
      <c r="AU432" s="225"/>
      <c r="AV432" s="225"/>
      <c r="AW432" s="225"/>
      <c r="AX432" s="225"/>
      <c r="AY432" s="225"/>
      <c r="AZ432" s="225"/>
      <c r="BA432" s="237">
        <f t="shared" si="136"/>
        <v>0</v>
      </c>
      <c r="BC432" s="69"/>
      <c r="BE432" s="221"/>
      <c r="BG432" s="222"/>
      <c r="BH432" s="225"/>
      <c r="BI432" s="225"/>
      <c r="BJ432" s="225"/>
      <c r="BK432" s="225"/>
      <c r="BL432" s="225"/>
      <c r="BM432" s="225"/>
      <c r="BN432" s="225"/>
      <c r="BO432" s="225"/>
      <c r="BP432" s="225"/>
      <c r="BQ432" s="225"/>
      <c r="BR432" s="218">
        <f t="shared" si="137"/>
        <v>0</v>
      </c>
      <c r="BT432" s="69"/>
    </row>
    <row r="433" spans="2:72" outlineLevel="1" x14ac:dyDescent="0.25">
      <c r="B433" s="20"/>
      <c r="C433" s="20"/>
      <c r="D433" s="20"/>
      <c r="E433"/>
      <c r="G433" s="69"/>
      <c r="H433" s="72"/>
      <c r="I433" s="28">
        <f t="shared" si="135"/>
        <v>327</v>
      </c>
      <c r="J433" s="278" t="s">
        <v>537</v>
      </c>
      <c r="K433" s="301"/>
      <c r="L433" s="301"/>
      <c r="M433" s="301"/>
      <c r="N433" s="301"/>
      <c r="O433" s="302"/>
      <c r="P433" s="303" t="s">
        <v>117</v>
      </c>
      <c r="Q433" s="299"/>
      <c r="R433" s="304" t="s">
        <v>100</v>
      </c>
      <c r="S433" s="300"/>
      <c r="T433" s="72"/>
      <c r="U433" s="69"/>
      <c r="V433" s="72"/>
      <c r="W433" s="221"/>
      <c r="Y433" s="222"/>
      <c r="Z433" s="225"/>
      <c r="AA433" s="224"/>
      <c r="AB433" s="225"/>
      <c r="AC433" s="224"/>
      <c r="AD433" s="225"/>
      <c r="AE433" s="225"/>
      <c r="AF433" s="225"/>
      <c r="AG433" s="225"/>
      <c r="AH433" s="225"/>
      <c r="AI433" s="225"/>
      <c r="AJ433" s="237">
        <f t="shared" si="132"/>
        <v>0</v>
      </c>
      <c r="AL433" s="69"/>
      <c r="AN433" s="221"/>
      <c r="AP433" s="222"/>
      <c r="AQ433" s="225"/>
      <c r="AR433" s="225"/>
      <c r="AS433" s="225"/>
      <c r="AT433" s="225"/>
      <c r="AU433" s="225"/>
      <c r="AV433" s="225"/>
      <c r="AW433" s="225"/>
      <c r="AX433" s="225"/>
      <c r="AY433" s="225"/>
      <c r="AZ433" s="225"/>
      <c r="BA433" s="237">
        <f t="shared" si="136"/>
        <v>0</v>
      </c>
      <c r="BC433" s="69"/>
      <c r="BE433" s="221"/>
      <c r="BG433" s="222"/>
      <c r="BH433" s="225"/>
      <c r="BI433" s="225"/>
      <c r="BJ433" s="225"/>
      <c r="BK433" s="225"/>
      <c r="BL433" s="225"/>
      <c r="BM433" s="225"/>
      <c r="BN433" s="225"/>
      <c r="BO433" s="225"/>
      <c r="BP433" s="225"/>
      <c r="BQ433" s="225"/>
      <c r="BR433" s="218">
        <f t="shared" si="137"/>
        <v>0</v>
      </c>
      <c r="BT433" s="69"/>
    </row>
    <row r="434" spans="2:72" outlineLevel="1" x14ac:dyDescent="0.25">
      <c r="B434" s="20"/>
      <c r="C434" s="20"/>
      <c r="D434" s="20"/>
      <c r="E434"/>
      <c r="G434" s="69"/>
      <c r="H434" s="72"/>
      <c r="I434" s="28">
        <f t="shared" si="135"/>
        <v>328</v>
      </c>
      <c r="J434" s="278" t="s">
        <v>369</v>
      </c>
      <c r="K434" s="301"/>
      <c r="L434" s="301"/>
      <c r="M434" s="301"/>
      <c r="N434" s="301"/>
      <c r="O434" s="302"/>
      <c r="P434" s="303" t="s">
        <v>117</v>
      </c>
      <c r="Q434" s="299"/>
      <c r="R434" s="304" t="s">
        <v>100</v>
      </c>
      <c r="S434" s="300"/>
      <c r="T434" s="72"/>
      <c r="U434" s="69"/>
      <c r="V434" s="72"/>
      <c r="W434" s="221"/>
      <c r="Y434" s="222"/>
      <c r="Z434" s="225"/>
      <c r="AA434" s="224"/>
      <c r="AB434" s="225"/>
      <c r="AC434" s="224"/>
      <c r="AD434" s="225"/>
      <c r="AE434" s="225"/>
      <c r="AF434" s="225"/>
      <c r="AG434" s="225"/>
      <c r="AH434" s="225"/>
      <c r="AI434" s="225"/>
      <c r="AJ434" s="237">
        <f t="shared" si="132"/>
        <v>0</v>
      </c>
      <c r="AL434" s="69"/>
      <c r="AN434" s="221"/>
      <c r="AP434" s="222"/>
      <c r="AQ434" s="225"/>
      <c r="AR434" s="225"/>
      <c r="AS434" s="225"/>
      <c r="AT434" s="225"/>
      <c r="AU434" s="225"/>
      <c r="AV434" s="225"/>
      <c r="AW434" s="225"/>
      <c r="AX434" s="225"/>
      <c r="AY434" s="225"/>
      <c r="AZ434" s="225"/>
      <c r="BA434" s="237">
        <f t="shared" si="136"/>
        <v>0</v>
      </c>
      <c r="BC434" s="69"/>
      <c r="BE434" s="221"/>
      <c r="BG434" s="222"/>
      <c r="BH434" s="225"/>
      <c r="BI434" s="225"/>
      <c r="BJ434" s="225"/>
      <c r="BK434" s="225"/>
      <c r="BL434" s="225"/>
      <c r="BM434" s="225"/>
      <c r="BN434" s="225"/>
      <c r="BO434" s="225"/>
      <c r="BP434" s="225"/>
      <c r="BQ434" s="225"/>
      <c r="BR434" s="218">
        <f t="shared" si="137"/>
        <v>0</v>
      </c>
      <c r="BT434" s="69"/>
    </row>
    <row r="435" spans="2:72" outlineLevel="1" x14ac:dyDescent="0.25">
      <c r="B435" s="20"/>
      <c r="C435" s="20"/>
      <c r="D435" s="20"/>
      <c r="E435"/>
      <c r="G435" s="69"/>
      <c r="H435" s="72"/>
      <c r="I435" s="28">
        <f t="shared" si="135"/>
        <v>329</v>
      </c>
      <c r="J435" s="278" t="s">
        <v>380</v>
      </c>
      <c r="K435" s="301"/>
      <c r="L435" s="301"/>
      <c r="M435" s="301"/>
      <c r="N435" s="301"/>
      <c r="O435" s="302"/>
      <c r="P435" s="303" t="s">
        <v>117</v>
      </c>
      <c r="Q435" s="299"/>
      <c r="R435" s="304" t="s">
        <v>100</v>
      </c>
      <c r="S435" s="300"/>
      <c r="T435" s="72"/>
      <c r="U435" s="69"/>
      <c r="V435" s="72"/>
      <c r="W435" s="221"/>
      <c r="Y435" s="222"/>
      <c r="Z435" s="225"/>
      <c r="AA435" s="224"/>
      <c r="AB435" s="225"/>
      <c r="AC435" s="224"/>
      <c r="AD435" s="225"/>
      <c r="AE435" s="225"/>
      <c r="AF435" s="225"/>
      <c r="AG435" s="225"/>
      <c r="AH435" s="225"/>
      <c r="AI435" s="225"/>
      <c r="AJ435" s="237">
        <f t="shared" ref="AJ435:AJ488" si="138">SUM(Y435:AI435)*$Q435</f>
        <v>0</v>
      </c>
      <c r="AL435" s="69"/>
      <c r="AN435" s="221"/>
      <c r="AP435" s="222"/>
      <c r="AQ435" s="225"/>
      <c r="AR435" s="225"/>
      <c r="AS435" s="225"/>
      <c r="AT435" s="225"/>
      <c r="AU435" s="225"/>
      <c r="AV435" s="225"/>
      <c r="AW435" s="225"/>
      <c r="AX435" s="225"/>
      <c r="AY435" s="225"/>
      <c r="AZ435" s="225"/>
      <c r="BA435" s="237">
        <f t="shared" ref="BA435:BA466" si="139">SUM(AP435:AZ435)*$Q435</f>
        <v>0</v>
      </c>
      <c r="BC435" s="69"/>
      <c r="BE435" s="221"/>
      <c r="BG435" s="222"/>
      <c r="BH435" s="225"/>
      <c r="BI435" s="225"/>
      <c r="BJ435" s="225"/>
      <c r="BK435" s="225"/>
      <c r="BL435" s="225"/>
      <c r="BM435" s="225"/>
      <c r="BN435" s="225"/>
      <c r="BO435" s="225"/>
      <c r="BP435" s="225"/>
      <c r="BQ435" s="225"/>
      <c r="BR435" s="218">
        <f t="shared" ref="BR435:BR466" si="140">SUM(BG435:BQ435)*Q435</f>
        <v>0</v>
      </c>
      <c r="BT435" s="69"/>
    </row>
    <row r="436" spans="2:72" outlineLevel="1" x14ac:dyDescent="0.25">
      <c r="B436" s="20"/>
      <c r="C436" s="20"/>
      <c r="D436" s="20"/>
      <c r="E436"/>
      <c r="G436" s="69"/>
      <c r="H436" s="72"/>
      <c r="I436" s="28">
        <f t="shared" si="135"/>
        <v>330</v>
      </c>
      <c r="J436" s="278" t="s">
        <v>379</v>
      </c>
      <c r="K436" s="301"/>
      <c r="L436" s="301"/>
      <c r="M436" s="301"/>
      <c r="N436" s="301"/>
      <c r="O436" s="302"/>
      <c r="P436" s="303" t="s">
        <v>117</v>
      </c>
      <c r="Q436" s="299"/>
      <c r="R436" s="304" t="s">
        <v>100</v>
      </c>
      <c r="S436" s="300"/>
      <c r="T436" s="72"/>
      <c r="U436" s="69"/>
      <c r="V436" s="72"/>
      <c r="W436" s="221"/>
      <c r="Y436" s="222"/>
      <c r="Z436" s="225"/>
      <c r="AA436" s="224"/>
      <c r="AB436" s="225"/>
      <c r="AC436" s="224"/>
      <c r="AD436" s="225"/>
      <c r="AE436" s="225"/>
      <c r="AF436" s="225"/>
      <c r="AG436" s="225"/>
      <c r="AH436" s="225"/>
      <c r="AI436" s="225"/>
      <c r="AJ436" s="237">
        <f t="shared" si="138"/>
        <v>0</v>
      </c>
      <c r="AL436" s="69"/>
      <c r="AN436" s="221"/>
      <c r="AP436" s="222"/>
      <c r="AQ436" s="225"/>
      <c r="AR436" s="225"/>
      <c r="AS436" s="225"/>
      <c r="AT436" s="225"/>
      <c r="AU436" s="225"/>
      <c r="AV436" s="225"/>
      <c r="AW436" s="225"/>
      <c r="AX436" s="225"/>
      <c r="AY436" s="225"/>
      <c r="AZ436" s="225"/>
      <c r="BA436" s="237">
        <f t="shared" si="139"/>
        <v>0</v>
      </c>
      <c r="BC436" s="69"/>
      <c r="BE436" s="221"/>
      <c r="BG436" s="222"/>
      <c r="BH436" s="225"/>
      <c r="BI436" s="225"/>
      <c r="BJ436" s="225"/>
      <c r="BK436" s="225"/>
      <c r="BL436" s="225"/>
      <c r="BM436" s="225"/>
      <c r="BN436" s="225"/>
      <c r="BO436" s="225"/>
      <c r="BP436" s="225"/>
      <c r="BQ436" s="225"/>
      <c r="BR436" s="218">
        <f t="shared" si="140"/>
        <v>0</v>
      </c>
      <c r="BT436" s="69"/>
    </row>
    <row r="437" spans="2:72" outlineLevel="1" x14ac:dyDescent="0.25">
      <c r="B437" s="20"/>
      <c r="C437" s="20"/>
      <c r="D437" s="20"/>
      <c r="E437"/>
      <c r="G437" s="69"/>
      <c r="H437" s="72"/>
      <c r="I437" s="28">
        <f t="shared" ref="I437:I488" si="141">+I436+1</f>
        <v>331</v>
      </c>
      <c r="J437" s="278" t="s">
        <v>378</v>
      </c>
      <c r="K437" s="301"/>
      <c r="L437" s="301"/>
      <c r="M437" s="301"/>
      <c r="N437" s="301"/>
      <c r="O437" s="302"/>
      <c r="P437" s="303" t="s">
        <v>117</v>
      </c>
      <c r="Q437" s="299"/>
      <c r="R437" s="304" t="s">
        <v>100</v>
      </c>
      <c r="S437" s="300"/>
      <c r="T437" s="72"/>
      <c r="U437" s="69"/>
      <c r="V437" s="72"/>
      <c r="W437" s="221"/>
      <c r="Y437" s="222"/>
      <c r="Z437" s="225"/>
      <c r="AA437" s="224"/>
      <c r="AB437" s="225"/>
      <c r="AC437" s="224"/>
      <c r="AD437" s="225"/>
      <c r="AE437" s="225"/>
      <c r="AF437" s="225"/>
      <c r="AG437" s="225"/>
      <c r="AH437" s="225"/>
      <c r="AI437" s="225"/>
      <c r="AJ437" s="237">
        <f t="shared" si="138"/>
        <v>0</v>
      </c>
      <c r="AL437" s="69"/>
      <c r="AN437" s="221"/>
      <c r="AP437" s="222"/>
      <c r="AQ437" s="225"/>
      <c r="AR437" s="225"/>
      <c r="AS437" s="225"/>
      <c r="AT437" s="225"/>
      <c r="AU437" s="225"/>
      <c r="AV437" s="225"/>
      <c r="AW437" s="225"/>
      <c r="AX437" s="225"/>
      <c r="AY437" s="225"/>
      <c r="AZ437" s="225"/>
      <c r="BA437" s="237">
        <f t="shared" si="139"/>
        <v>0</v>
      </c>
      <c r="BC437" s="69"/>
      <c r="BE437" s="221"/>
      <c r="BG437" s="222"/>
      <c r="BH437" s="225"/>
      <c r="BI437" s="225"/>
      <c r="BJ437" s="225"/>
      <c r="BK437" s="225"/>
      <c r="BL437" s="225"/>
      <c r="BM437" s="225"/>
      <c r="BN437" s="225"/>
      <c r="BO437" s="225"/>
      <c r="BP437" s="225"/>
      <c r="BQ437" s="225"/>
      <c r="BR437" s="218">
        <f t="shared" si="140"/>
        <v>0</v>
      </c>
      <c r="BT437" s="69"/>
    </row>
    <row r="438" spans="2:72" outlineLevel="1" x14ac:dyDescent="0.25">
      <c r="B438" s="20"/>
      <c r="C438" s="20"/>
      <c r="D438" s="20"/>
      <c r="E438"/>
      <c r="G438" s="69"/>
      <c r="H438" s="72"/>
      <c r="I438" s="28">
        <f t="shared" si="141"/>
        <v>332</v>
      </c>
      <c r="J438" s="278" t="s">
        <v>382</v>
      </c>
      <c r="K438" s="301"/>
      <c r="L438" s="301"/>
      <c r="M438" s="301"/>
      <c r="N438" s="301"/>
      <c r="O438" s="302"/>
      <c r="P438" s="303" t="s">
        <v>117</v>
      </c>
      <c r="Q438" s="299"/>
      <c r="R438" s="304" t="s">
        <v>100</v>
      </c>
      <c r="S438" s="300"/>
      <c r="T438" s="72"/>
      <c r="U438" s="69"/>
      <c r="V438" s="72"/>
      <c r="W438" s="221"/>
      <c r="Y438" s="222"/>
      <c r="Z438" s="225"/>
      <c r="AA438" s="224"/>
      <c r="AB438" s="225"/>
      <c r="AC438" s="224"/>
      <c r="AD438" s="225"/>
      <c r="AE438" s="225"/>
      <c r="AF438" s="225"/>
      <c r="AG438" s="225"/>
      <c r="AH438" s="225"/>
      <c r="AI438" s="225"/>
      <c r="AJ438" s="237">
        <f t="shared" si="138"/>
        <v>0</v>
      </c>
      <c r="AL438" s="69"/>
      <c r="AN438" s="221"/>
      <c r="AP438" s="222"/>
      <c r="AQ438" s="225"/>
      <c r="AR438" s="225"/>
      <c r="AS438" s="225"/>
      <c r="AT438" s="225"/>
      <c r="AU438" s="225"/>
      <c r="AV438" s="225"/>
      <c r="AW438" s="225"/>
      <c r="AX438" s="225"/>
      <c r="AY438" s="225"/>
      <c r="AZ438" s="225"/>
      <c r="BA438" s="237">
        <f t="shared" si="139"/>
        <v>0</v>
      </c>
      <c r="BC438" s="69"/>
      <c r="BE438" s="221"/>
      <c r="BG438" s="222"/>
      <c r="BH438" s="225"/>
      <c r="BI438" s="225"/>
      <c r="BJ438" s="225"/>
      <c r="BK438" s="225"/>
      <c r="BL438" s="225"/>
      <c r="BM438" s="225"/>
      <c r="BN438" s="225"/>
      <c r="BO438" s="225"/>
      <c r="BP438" s="225"/>
      <c r="BQ438" s="225"/>
      <c r="BR438" s="218">
        <f t="shared" si="140"/>
        <v>0</v>
      </c>
      <c r="BT438" s="69"/>
    </row>
    <row r="439" spans="2:72" outlineLevel="1" x14ac:dyDescent="0.25">
      <c r="B439" s="20"/>
      <c r="C439" s="20"/>
      <c r="D439" s="20"/>
      <c r="E439"/>
      <c r="G439" s="69"/>
      <c r="H439" s="72"/>
      <c r="I439" s="28">
        <f t="shared" si="141"/>
        <v>333</v>
      </c>
      <c r="J439" s="278" t="s">
        <v>381</v>
      </c>
      <c r="K439" s="301"/>
      <c r="L439" s="301"/>
      <c r="M439" s="301"/>
      <c r="N439" s="301"/>
      <c r="O439" s="302"/>
      <c r="P439" s="303" t="s">
        <v>117</v>
      </c>
      <c r="Q439" s="299"/>
      <c r="R439" s="304" t="s">
        <v>100</v>
      </c>
      <c r="S439" s="300"/>
      <c r="T439" s="72"/>
      <c r="U439" s="69"/>
      <c r="V439" s="72"/>
      <c r="W439" s="221"/>
      <c r="Y439" s="222"/>
      <c r="Z439" s="225"/>
      <c r="AA439" s="224"/>
      <c r="AB439" s="225"/>
      <c r="AC439" s="224"/>
      <c r="AD439" s="225"/>
      <c r="AE439" s="225"/>
      <c r="AF439" s="225"/>
      <c r="AG439" s="225"/>
      <c r="AH439" s="225"/>
      <c r="AI439" s="225"/>
      <c r="AJ439" s="237">
        <f t="shared" si="138"/>
        <v>0</v>
      </c>
      <c r="AL439" s="69"/>
      <c r="AN439" s="221"/>
      <c r="AP439" s="222"/>
      <c r="AQ439" s="225"/>
      <c r="AR439" s="225"/>
      <c r="AS439" s="225"/>
      <c r="AT439" s="225"/>
      <c r="AU439" s="225"/>
      <c r="AV439" s="225"/>
      <c r="AW439" s="225"/>
      <c r="AX439" s="225"/>
      <c r="AY439" s="225"/>
      <c r="AZ439" s="225"/>
      <c r="BA439" s="237">
        <f t="shared" si="139"/>
        <v>0</v>
      </c>
      <c r="BC439" s="69"/>
      <c r="BE439" s="221"/>
      <c r="BG439" s="222"/>
      <c r="BH439" s="225"/>
      <c r="BI439" s="225"/>
      <c r="BJ439" s="225"/>
      <c r="BK439" s="225"/>
      <c r="BL439" s="225"/>
      <c r="BM439" s="225"/>
      <c r="BN439" s="225"/>
      <c r="BO439" s="225"/>
      <c r="BP439" s="225"/>
      <c r="BQ439" s="225"/>
      <c r="BR439" s="218">
        <f t="shared" si="140"/>
        <v>0</v>
      </c>
      <c r="BT439" s="69"/>
    </row>
    <row r="440" spans="2:72" outlineLevel="1" x14ac:dyDescent="0.25">
      <c r="B440" s="20"/>
      <c r="C440" s="20"/>
      <c r="D440" s="20"/>
      <c r="E440"/>
      <c r="G440" s="69"/>
      <c r="H440" s="72"/>
      <c r="I440" s="28">
        <f t="shared" si="141"/>
        <v>334</v>
      </c>
      <c r="J440" s="278" t="s">
        <v>301</v>
      </c>
      <c r="K440" s="301"/>
      <c r="L440" s="301"/>
      <c r="M440" s="301"/>
      <c r="N440" s="301"/>
      <c r="O440" s="302"/>
      <c r="P440" s="303" t="s">
        <v>117</v>
      </c>
      <c r="Q440" s="299"/>
      <c r="R440" s="304" t="s">
        <v>100</v>
      </c>
      <c r="S440" s="300"/>
      <c r="T440" s="72"/>
      <c r="U440" s="69"/>
      <c r="V440" s="72"/>
      <c r="W440" s="221"/>
      <c r="Y440" s="222"/>
      <c r="Z440" s="225"/>
      <c r="AA440" s="224"/>
      <c r="AB440" s="225"/>
      <c r="AC440" s="224"/>
      <c r="AD440" s="225"/>
      <c r="AE440" s="225"/>
      <c r="AF440" s="225"/>
      <c r="AG440" s="225"/>
      <c r="AH440" s="225"/>
      <c r="AI440" s="225"/>
      <c r="AJ440" s="237">
        <f t="shared" si="138"/>
        <v>0</v>
      </c>
      <c r="AL440" s="69"/>
      <c r="AN440" s="221"/>
      <c r="AP440" s="222"/>
      <c r="AQ440" s="225"/>
      <c r="AR440" s="225"/>
      <c r="AS440" s="225"/>
      <c r="AT440" s="225"/>
      <c r="AU440" s="225"/>
      <c r="AV440" s="225"/>
      <c r="AW440" s="225"/>
      <c r="AX440" s="225"/>
      <c r="AY440" s="225"/>
      <c r="AZ440" s="225"/>
      <c r="BA440" s="237">
        <f t="shared" si="139"/>
        <v>0</v>
      </c>
      <c r="BC440" s="69"/>
      <c r="BE440" s="221"/>
      <c r="BG440" s="222"/>
      <c r="BH440" s="225"/>
      <c r="BI440" s="225"/>
      <c r="BJ440" s="225"/>
      <c r="BK440" s="225"/>
      <c r="BL440" s="225"/>
      <c r="BM440" s="225"/>
      <c r="BN440" s="225"/>
      <c r="BO440" s="225"/>
      <c r="BP440" s="225"/>
      <c r="BQ440" s="225"/>
      <c r="BR440" s="218">
        <f t="shared" si="140"/>
        <v>0</v>
      </c>
      <c r="BT440" s="69"/>
    </row>
    <row r="441" spans="2:72" outlineLevel="1" x14ac:dyDescent="0.25">
      <c r="B441" s="20"/>
      <c r="C441" s="20"/>
      <c r="D441" s="20"/>
      <c r="E441"/>
      <c r="G441" s="69"/>
      <c r="H441" s="72"/>
      <c r="I441" s="28">
        <f t="shared" si="141"/>
        <v>335</v>
      </c>
      <c r="J441" s="278" t="s">
        <v>304</v>
      </c>
      <c r="K441" s="301"/>
      <c r="L441" s="301"/>
      <c r="M441" s="301"/>
      <c r="N441" s="301"/>
      <c r="O441" s="302"/>
      <c r="P441" s="303" t="s">
        <v>117</v>
      </c>
      <c r="Q441" s="299"/>
      <c r="R441" s="304" t="s">
        <v>100</v>
      </c>
      <c r="S441" s="300"/>
      <c r="T441" s="72"/>
      <c r="U441" s="69"/>
      <c r="V441" s="72"/>
      <c r="W441" s="221"/>
      <c r="Y441" s="222"/>
      <c r="Z441" s="225"/>
      <c r="AA441" s="224"/>
      <c r="AB441" s="225"/>
      <c r="AC441" s="224"/>
      <c r="AD441" s="225"/>
      <c r="AE441" s="225"/>
      <c r="AF441" s="225"/>
      <c r="AG441" s="225"/>
      <c r="AH441" s="225"/>
      <c r="AI441" s="225"/>
      <c r="AJ441" s="237">
        <f t="shared" si="138"/>
        <v>0</v>
      </c>
      <c r="AL441" s="69"/>
      <c r="AN441" s="221"/>
      <c r="AP441" s="222"/>
      <c r="AQ441" s="225"/>
      <c r="AR441" s="225"/>
      <c r="AS441" s="225"/>
      <c r="AT441" s="225"/>
      <c r="AU441" s="225"/>
      <c r="AV441" s="225"/>
      <c r="AW441" s="225"/>
      <c r="AX441" s="225"/>
      <c r="AY441" s="225"/>
      <c r="AZ441" s="225"/>
      <c r="BA441" s="237">
        <f t="shared" si="139"/>
        <v>0</v>
      </c>
      <c r="BC441" s="69"/>
      <c r="BE441" s="221"/>
      <c r="BG441" s="222"/>
      <c r="BH441" s="225"/>
      <c r="BI441" s="225"/>
      <c r="BJ441" s="225"/>
      <c r="BK441" s="225"/>
      <c r="BL441" s="225"/>
      <c r="BM441" s="225"/>
      <c r="BN441" s="225"/>
      <c r="BO441" s="225"/>
      <c r="BP441" s="225"/>
      <c r="BQ441" s="225"/>
      <c r="BR441" s="218">
        <f t="shared" si="140"/>
        <v>0</v>
      </c>
      <c r="BT441" s="69"/>
    </row>
    <row r="442" spans="2:72" outlineLevel="1" x14ac:dyDescent="0.25">
      <c r="B442" s="20"/>
      <c r="C442" s="20"/>
      <c r="D442" s="20"/>
      <c r="E442"/>
      <c r="G442" s="69"/>
      <c r="H442" s="72"/>
      <c r="I442" s="28">
        <f t="shared" si="141"/>
        <v>336</v>
      </c>
      <c r="J442" s="278" t="s">
        <v>303</v>
      </c>
      <c r="K442" s="301"/>
      <c r="L442" s="301"/>
      <c r="M442" s="301"/>
      <c r="N442" s="301"/>
      <c r="O442" s="302"/>
      <c r="P442" s="303" t="s">
        <v>117</v>
      </c>
      <c r="Q442" s="299"/>
      <c r="R442" s="304" t="s">
        <v>100</v>
      </c>
      <c r="S442" s="300"/>
      <c r="T442" s="72"/>
      <c r="U442" s="69"/>
      <c r="V442" s="72"/>
      <c r="W442" s="221"/>
      <c r="Y442" s="222"/>
      <c r="Z442" s="225"/>
      <c r="AA442" s="224"/>
      <c r="AB442" s="225"/>
      <c r="AC442" s="224"/>
      <c r="AD442" s="225"/>
      <c r="AE442" s="225"/>
      <c r="AF442" s="225"/>
      <c r="AG442" s="225"/>
      <c r="AH442" s="225"/>
      <c r="AI442" s="225"/>
      <c r="AJ442" s="237">
        <f t="shared" si="138"/>
        <v>0</v>
      </c>
      <c r="AL442" s="69"/>
      <c r="AN442" s="221"/>
      <c r="AP442" s="222"/>
      <c r="AQ442" s="225"/>
      <c r="AR442" s="225"/>
      <c r="AS442" s="225"/>
      <c r="AT442" s="225"/>
      <c r="AU442" s="225"/>
      <c r="AV442" s="225"/>
      <c r="AW442" s="225"/>
      <c r="AX442" s="225"/>
      <c r="AY442" s="225"/>
      <c r="AZ442" s="225"/>
      <c r="BA442" s="237">
        <f t="shared" si="139"/>
        <v>0</v>
      </c>
      <c r="BC442" s="69"/>
      <c r="BE442" s="221"/>
      <c r="BG442" s="222"/>
      <c r="BH442" s="225"/>
      <c r="BI442" s="225"/>
      <c r="BJ442" s="225"/>
      <c r="BK442" s="225"/>
      <c r="BL442" s="225"/>
      <c r="BM442" s="225"/>
      <c r="BN442" s="225"/>
      <c r="BO442" s="225"/>
      <c r="BP442" s="225"/>
      <c r="BQ442" s="225"/>
      <c r="BR442" s="218">
        <f t="shared" si="140"/>
        <v>0</v>
      </c>
      <c r="BT442" s="69"/>
    </row>
    <row r="443" spans="2:72" outlineLevel="1" x14ac:dyDescent="0.25">
      <c r="B443" s="20"/>
      <c r="C443" s="20"/>
      <c r="D443" s="20"/>
      <c r="E443"/>
      <c r="G443" s="69"/>
      <c r="H443" s="72"/>
      <c r="I443" s="28">
        <f t="shared" si="141"/>
        <v>337</v>
      </c>
      <c r="J443" s="278" t="s">
        <v>302</v>
      </c>
      <c r="K443" s="301"/>
      <c r="L443" s="301"/>
      <c r="M443" s="301"/>
      <c r="N443" s="301"/>
      <c r="O443" s="302"/>
      <c r="P443" s="303" t="s">
        <v>117</v>
      </c>
      <c r="Q443" s="299"/>
      <c r="R443" s="304" t="s">
        <v>100</v>
      </c>
      <c r="S443" s="300"/>
      <c r="T443" s="72"/>
      <c r="U443" s="69"/>
      <c r="V443" s="72"/>
      <c r="W443" s="221"/>
      <c r="Y443" s="222"/>
      <c r="Z443" s="225"/>
      <c r="AA443" s="224"/>
      <c r="AB443" s="225"/>
      <c r="AC443" s="224"/>
      <c r="AD443" s="225"/>
      <c r="AE443" s="225"/>
      <c r="AF443" s="225"/>
      <c r="AG443" s="225"/>
      <c r="AH443" s="225"/>
      <c r="AI443" s="225"/>
      <c r="AJ443" s="237">
        <f t="shared" si="138"/>
        <v>0</v>
      </c>
      <c r="AL443" s="69"/>
      <c r="AN443" s="221"/>
      <c r="AP443" s="222"/>
      <c r="AQ443" s="225"/>
      <c r="AR443" s="225"/>
      <c r="AS443" s="225"/>
      <c r="AT443" s="225"/>
      <c r="AU443" s="225"/>
      <c r="AV443" s="225"/>
      <c r="AW443" s="225"/>
      <c r="AX443" s="225"/>
      <c r="AY443" s="225"/>
      <c r="AZ443" s="225"/>
      <c r="BA443" s="237">
        <f t="shared" si="139"/>
        <v>0</v>
      </c>
      <c r="BC443" s="69"/>
      <c r="BE443" s="221"/>
      <c r="BG443" s="222"/>
      <c r="BH443" s="225"/>
      <c r="BI443" s="225"/>
      <c r="BJ443" s="225"/>
      <c r="BK443" s="225"/>
      <c r="BL443" s="225"/>
      <c r="BM443" s="225"/>
      <c r="BN443" s="225"/>
      <c r="BO443" s="225"/>
      <c r="BP443" s="225"/>
      <c r="BQ443" s="225"/>
      <c r="BR443" s="218">
        <f t="shared" si="140"/>
        <v>0</v>
      </c>
      <c r="BT443" s="69"/>
    </row>
    <row r="444" spans="2:72" outlineLevel="1" x14ac:dyDescent="0.25">
      <c r="B444" s="20"/>
      <c r="C444" s="20"/>
      <c r="D444" s="20"/>
      <c r="E444"/>
      <c r="G444" s="69"/>
      <c r="H444" s="72"/>
      <c r="I444" s="28">
        <f t="shared" si="141"/>
        <v>338</v>
      </c>
      <c r="J444" s="278" t="s">
        <v>319</v>
      </c>
      <c r="K444" s="301"/>
      <c r="L444" s="301"/>
      <c r="M444" s="301"/>
      <c r="N444" s="301"/>
      <c r="O444" s="302"/>
      <c r="P444" s="303" t="s">
        <v>117</v>
      </c>
      <c r="Q444" s="299"/>
      <c r="R444" s="304" t="s">
        <v>100</v>
      </c>
      <c r="S444" s="300"/>
      <c r="T444" s="72"/>
      <c r="U444" s="69"/>
      <c r="V444" s="72"/>
      <c r="W444" s="221"/>
      <c r="Y444" s="222"/>
      <c r="Z444" s="225"/>
      <c r="AA444" s="224"/>
      <c r="AB444" s="225"/>
      <c r="AC444" s="224"/>
      <c r="AD444" s="225"/>
      <c r="AE444" s="225"/>
      <c r="AF444" s="225"/>
      <c r="AG444" s="225"/>
      <c r="AH444" s="225"/>
      <c r="AI444" s="225"/>
      <c r="AJ444" s="237">
        <f t="shared" si="138"/>
        <v>0</v>
      </c>
      <c r="AL444" s="69"/>
      <c r="AN444" s="221"/>
      <c r="AP444" s="222"/>
      <c r="AQ444" s="225"/>
      <c r="AR444" s="225"/>
      <c r="AS444" s="225"/>
      <c r="AT444" s="225"/>
      <c r="AU444" s="225"/>
      <c r="AV444" s="225"/>
      <c r="AW444" s="225"/>
      <c r="AX444" s="225"/>
      <c r="AY444" s="225"/>
      <c r="AZ444" s="225"/>
      <c r="BA444" s="237">
        <f t="shared" si="139"/>
        <v>0</v>
      </c>
      <c r="BC444" s="69"/>
      <c r="BE444" s="221"/>
      <c r="BG444" s="222"/>
      <c r="BH444" s="225"/>
      <c r="BI444" s="225"/>
      <c r="BJ444" s="225"/>
      <c r="BK444" s="225"/>
      <c r="BL444" s="225"/>
      <c r="BM444" s="225"/>
      <c r="BN444" s="225"/>
      <c r="BO444" s="225"/>
      <c r="BP444" s="225"/>
      <c r="BQ444" s="225"/>
      <c r="BR444" s="218">
        <f t="shared" si="140"/>
        <v>0</v>
      </c>
      <c r="BT444" s="69"/>
    </row>
    <row r="445" spans="2:72" outlineLevel="1" x14ac:dyDescent="0.25">
      <c r="B445" s="20"/>
      <c r="C445" s="20"/>
      <c r="D445" s="20"/>
      <c r="E445"/>
      <c r="G445" s="69"/>
      <c r="H445" s="72"/>
      <c r="I445" s="28">
        <f t="shared" si="141"/>
        <v>339</v>
      </c>
      <c r="J445" s="278" t="s">
        <v>318</v>
      </c>
      <c r="K445" s="301"/>
      <c r="L445" s="301"/>
      <c r="M445" s="301"/>
      <c r="N445" s="301"/>
      <c r="O445" s="302"/>
      <c r="P445" s="303" t="s">
        <v>117</v>
      </c>
      <c r="Q445" s="299"/>
      <c r="R445" s="304" t="s">
        <v>100</v>
      </c>
      <c r="S445" s="300"/>
      <c r="T445" s="72"/>
      <c r="U445" s="69"/>
      <c r="V445" s="72"/>
      <c r="W445" s="221"/>
      <c r="Y445" s="222"/>
      <c r="Z445" s="225"/>
      <c r="AA445" s="224"/>
      <c r="AB445" s="225"/>
      <c r="AC445" s="224"/>
      <c r="AD445" s="225"/>
      <c r="AE445" s="225"/>
      <c r="AF445" s="225"/>
      <c r="AG445" s="225"/>
      <c r="AH445" s="225"/>
      <c r="AI445" s="225"/>
      <c r="AJ445" s="237">
        <f t="shared" si="138"/>
        <v>0</v>
      </c>
      <c r="AL445" s="69"/>
      <c r="AN445" s="221"/>
      <c r="AP445" s="222"/>
      <c r="AQ445" s="225"/>
      <c r="AR445" s="225"/>
      <c r="AS445" s="225"/>
      <c r="AT445" s="225"/>
      <c r="AU445" s="225"/>
      <c r="AV445" s="225"/>
      <c r="AW445" s="225"/>
      <c r="AX445" s="225"/>
      <c r="AY445" s="225"/>
      <c r="AZ445" s="225"/>
      <c r="BA445" s="237">
        <f t="shared" si="139"/>
        <v>0</v>
      </c>
      <c r="BC445" s="69"/>
      <c r="BE445" s="221"/>
      <c r="BG445" s="222"/>
      <c r="BH445" s="225"/>
      <c r="BI445" s="225"/>
      <c r="BJ445" s="225"/>
      <c r="BK445" s="225"/>
      <c r="BL445" s="225"/>
      <c r="BM445" s="225"/>
      <c r="BN445" s="225"/>
      <c r="BO445" s="225"/>
      <c r="BP445" s="225"/>
      <c r="BQ445" s="225"/>
      <c r="BR445" s="218">
        <f t="shared" si="140"/>
        <v>0</v>
      </c>
      <c r="BT445" s="69"/>
    </row>
    <row r="446" spans="2:72" outlineLevel="1" x14ac:dyDescent="0.25">
      <c r="B446" s="20"/>
      <c r="C446" s="20"/>
      <c r="D446" s="20"/>
      <c r="E446"/>
      <c r="G446" s="69"/>
      <c r="H446" s="72"/>
      <c r="I446" s="28">
        <f t="shared" si="141"/>
        <v>340</v>
      </c>
      <c r="J446" s="278" t="s">
        <v>305</v>
      </c>
      <c r="K446" s="301"/>
      <c r="L446" s="301"/>
      <c r="M446" s="301"/>
      <c r="N446" s="301"/>
      <c r="O446" s="302"/>
      <c r="P446" s="303" t="s">
        <v>117</v>
      </c>
      <c r="Q446" s="299"/>
      <c r="R446" s="304" t="s">
        <v>100</v>
      </c>
      <c r="S446" s="300"/>
      <c r="T446" s="72"/>
      <c r="U446" s="69"/>
      <c r="V446" s="72"/>
      <c r="W446" s="221"/>
      <c r="Y446" s="222"/>
      <c r="Z446" s="225"/>
      <c r="AA446" s="224"/>
      <c r="AB446" s="225"/>
      <c r="AC446" s="224"/>
      <c r="AD446" s="225"/>
      <c r="AE446" s="225"/>
      <c r="AF446" s="225"/>
      <c r="AG446" s="225"/>
      <c r="AH446" s="225"/>
      <c r="AI446" s="225"/>
      <c r="AJ446" s="237">
        <f t="shared" si="138"/>
        <v>0</v>
      </c>
      <c r="AL446" s="69"/>
      <c r="AN446" s="221"/>
      <c r="AP446" s="222"/>
      <c r="AQ446" s="225"/>
      <c r="AR446" s="225"/>
      <c r="AS446" s="225"/>
      <c r="AT446" s="225"/>
      <c r="AU446" s="225"/>
      <c r="AV446" s="225"/>
      <c r="AW446" s="225"/>
      <c r="AX446" s="225"/>
      <c r="AY446" s="225"/>
      <c r="AZ446" s="225"/>
      <c r="BA446" s="237">
        <f t="shared" si="139"/>
        <v>0</v>
      </c>
      <c r="BC446" s="69"/>
      <c r="BE446" s="221"/>
      <c r="BG446" s="222"/>
      <c r="BH446" s="225"/>
      <c r="BI446" s="225"/>
      <c r="BJ446" s="225"/>
      <c r="BK446" s="225"/>
      <c r="BL446" s="225"/>
      <c r="BM446" s="225"/>
      <c r="BN446" s="225"/>
      <c r="BO446" s="225"/>
      <c r="BP446" s="225"/>
      <c r="BQ446" s="225"/>
      <c r="BR446" s="218">
        <f t="shared" si="140"/>
        <v>0</v>
      </c>
      <c r="BT446" s="69"/>
    </row>
    <row r="447" spans="2:72" outlineLevel="1" x14ac:dyDescent="0.25">
      <c r="B447" s="20"/>
      <c r="C447" s="20"/>
      <c r="D447" s="20"/>
      <c r="E447"/>
      <c r="G447" s="69"/>
      <c r="H447" s="72"/>
      <c r="I447" s="28">
        <f t="shared" si="141"/>
        <v>341</v>
      </c>
      <c r="J447" s="278" t="s">
        <v>308</v>
      </c>
      <c r="K447" s="301"/>
      <c r="L447" s="301"/>
      <c r="M447" s="301"/>
      <c r="N447" s="301"/>
      <c r="O447" s="302"/>
      <c r="P447" s="303" t="s">
        <v>117</v>
      </c>
      <c r="Q447" s="299"/>
      <c r="R447" s="304" t="s">
        <v>100</v>
      </c>
      <c r="S447" s="300"/>
      <c r="T447" s="72"/>
      <c r="U447" s="69"/>
      <c r="V447" s="72"/>
      <c r="W447" s="221"/>
      <c r="Y447" s="222"/>
      <c r="Z447" s="225"/>
      <c r="AA447" s="224"/>
      <c r="AB447" s="225"/>
      <c r="AC447" s="224"/>
      <c r="AD447" s="225"/>
      <c r="AE447" s="225"/>
      <c r="AF447" s="225"/>
      <c r="AG447" s="225"/>
      <c r="AH447" s="225"/>
      <c r="AI447" s="225"/>
      <c r="AJ447" s="237">
        <f t="shared" si="138"/>
        <v>0</v>
      </c>
      <c r="AL447" s="69"/>
      <c r="AN447" s="221"/>
      <c r="AP447" s="222"/>
      <c r="AQ447" s="225"/>
      <c r="AR447" s="225"/>
      <c r="AS447" s="225"/>
      <c r="AT447" s="225"/>
      <c r="AU447" s="225"/>
      <c r="AV447" s="225"/>
      <c r="AW447" s="225"/>
      <c r="AX447" s="225"/>
      <c r="AY447" s="225"/>
      <c r="AZ447" s="225"/>
      <c r="BA447" s="237">
        <f t="shared" si="139"/>
        <v>0</v>
      </c>
      <c r="BC447" s="69"/>
      <c r="BE447" s="221"/>
      <c r="BG447" s="222"/>
      <c r="BH447" s="225"/>
      <c r="BI447" s="225"/>
      <c r="BJ447" s="225"/>
      <c r="BK447" s="225"/>
      <c r="BL447" s="225"/>
      <c r="BM447" s="225"/>
      <c r="BN447" s="225"/>
      <c r="BO447" s="225"/>
      <c r="BP447" s="225"/>
      <c r="BQ447" s="225"/>
      <c r="BR447" s="218">
        <f t="shared" si="140"/>
        <v>0</v>
      </c>
      <c r="BT447" s="69"/>
    </row>
    <row r="448" spans="2:72" outlineLevel="1" x14ac:dyDescent="0.25">
      <c r="B448" s="20"/>
      <c r="C448" s="20"/>
      <c r="D448" s="20"/>
      <c r="E448"/>
      <c r="G448" s="69"/>
      <c r="H448" s="72"/>
      <c r="I448" s="28">
        <f t="shared" si="141"/>
        <v>342</v>
      </c>
      <c r="J448" s="278" t="s">
        <v>307</v>
      </c>
      <c r="K448" s="301"/>
      <c r="L448" s="301"/>
      <c r="M448" s="301"/>
      <c r="N448" s="301"/>
      <c r="O448" s="302"/>
      <c r="P448" s="303" t="s">
        <v>117</v>
      </c>
      <c r="Q448" s="299"/>
      <c r="R448" s="304" t="s">
        <v>100</v>
      </c>
      <c r="S448" s="300"/>
      <c r="T448" s="72"/>
      <c r="U448" s="69"/>
      <c r="V448" s="72"/>
      <c r="W448" s="221"/>
      <c r="Y448" s="222"/>
      <c r="Z448" s="225"/>
      <c r="AA448" s="224"/>
      <c r="AB448" s="225"/>
      <c r="AC448" s="224"/>
      <c r="AD448" s="225"/>
      <c r="AE448" s="225"/>
      <c r="AF448" s="225"/>
      <c r="AG448" s="225"/>
      <c r="AH448" s="225"/>
      <c r="AI448" s="225"/>
      <c r="AJ448" s="237">
        <f t="shared" si="138"/>
        <v>0</v>
      </c>
      <c r="AL448" s="69"/>
      <c r="AN448" s="221"/>
      <c r="AP448" s="222"/>
      <c r="AQ448" s="225"/>
      <c r="AR448" s="225"/>
      <c r="AS448" s="225"/>
      <c r="AT448" s="225"/>
      <c r="AU448" s="225"/>
      <c r="AV448" s="225"/>
      <c r="AW448" s="225"/>
      <c r="AX448" s="225"/>
      <c r="AY448" s="225"/>
      <c r="AZ448" s="225"/>
      <c r="BA448" s="237">
        <f t="shared" si="139"/>
        <v>0</v>
      </c>
      <c r="BC448" s="69"/>
      <c r="BE448" s="221"/>
      <c r="BG448" s="222"/>
      <c r="BH448" s="225"/>
      <c r="BI448" s="225"/>
      <c r="BJ448" s="225"/>
      <c r="BK448" s="225"/>
      <c r="BL448" s="225"/>
      <c r="BM448" s="225"/>
      <c r="BN448" s="225"/>
      <c r="BO448" s="225"/>
      <c r="BP448" s="225"/>
      <c r="BQ448" s="225"/>
      <c r="BR448" s="218">
        <f t="shared" si="140"/>
        <v>0</v>
      </c>
      <c r="BT448" s="69"/>
    </row>
    <row r="449" spans="2:72" outlineLevel="1" x14ac:dyDescent="0.25">
      <c r="B449" s="20"/>
      <c r="C449" s="20"/>
      <c r="D449" s="20"/>
      <c r="E449"/>
      <c r="G449" s="69"/>
      <c r="H449" s="72"/>
      <c r="I449" s="28">
        <f t="shared" si="141"/>
        <v>343</v>
      </c>
      <c r="J449" s="278" t="s">
        <v>306</v>
      </c>
      <c r="K449" s="301"/>
      <c r="L449" s="301"/>
      <c r="M449" s="301"/>
      <c r="N449" s="301"/>
      <c r="O449" s="302"/>
      <c r="P449" s="303" t="s">
        <v>117</v>
      </c>
      <c r="Q449" s="299"/>
      <c r="R449" s="304" t="s">
        <v>100</v>
      </c>
      <c r="S449" s="300"/>
      <c r="T449" s="72"/>
      <c r="U449" s="69"/>
      <c r="V449" s="72"/>
      <c r="W449" s="221"/>
      <c r="Y449" s="222"/>
      <c r="Z449" s="225"/>
      <c r="AA449" s="224"/>
      <c r="AB449" s="225"/>
      <c r="AC449" s="224"/>
      <c r="AD449" s="225"/>
      <c r="AE449" s="225"/>
      <c r="AF449" s="225"/>
      <c r="AG449" s="225"/>
      <c r="AH449" s="225"/>
      <c r="AI449" s="225"/>
      <c r="AJ449" s="237">
        <f t="shared" si="138"/>
        <v>0</v>
      </c>
      <c r="AL449" s="69"/>
      <c r="AN449" s="221"/>
      <c r="AP449" s="222"/>
      <c r="AQ449" s="225"/>
      <c r="AR449" s="225"/>
      <c r="AS449" s="225"/>
      <c r="AT449" s="225"/>
      <c r="AU449" s="225"/>
      <c r="AV449" s="225"/>
      <c r="AW449" s="225"/>
      <c r="AX449" s="225"/>
      <c r="AY449" s="225"/>
      <c r="AZ449" s="225"/>
      <c r="BA449" s="237">
        <f t="shared" si="139"/>
        <v>0</v>
      </c>
      <c r="BC449" s="69"/>
      <c r="BE449" s="221"/>
      <c r="BG449" s="222"/>
      <c r="BH449" s="225"/>
      <c r="BI449" s="225"/>
      <c r="BJ449" s="225"/>
      <c r="BK449" s="225"/>
      <c r="BL449" s="225"/>
      <c r="BM449" s="225"/>
      <c r="BN449" s="225"/>
      <c r="BO449" s="225"/>
      <c r="BP449" s="225"/>
      <c r="BQ449" s="225"/>
      <c r="BR449" s="218">
        <f t="shared" si="140"/>
        <v>0</v>
      </c>
      <c r="BT449" s="69"/>
    </row>
    <row r="450" spans="2:72" outlineLevel="1" x14ac:dyDescent="0.25">
      <c r="B450" s="20"/>
      <c r="C450" s="20"/>
      <c r="D450" s="20"/>
      <c r="E450"/>
      <c r="G450" s="69"/>
      <c r="H450" s="72"/>
      <c r="I450" s="28">
        <f t="shared" si="141"/>
        <v>344</v>
      </c>
      <c r="J450" s="278" t="s">
        <v>309</v>
      </c>
      <c r="K450" s="301"/>
      <c r="L450" s="301"/>
      <c r="M450" s="301"/>
      <c r="N450" s="301"/>
      <c r="O450" s="302"/>
      <c r="P450" s="303" t="s">
        <v>117</v>
      </c>
      <c r="Q450" s="299"/>
      <c r="R450" s="304" t="s">
        <v>100</v>
      </c>
      <c r="S450" s="300"/>
      <c r="T450" s="72"/>
      <c r="U450" s="69"/>
      <c r="V450" s="72"/>
      <c r="W450" s="221"/>
      <c r="Y450" s="222"/>
      <c r="Z450" s="225"/>
      <c r="AA450" s="224"/>
      <c r="AB450" s="225"/>
      <c r="AC450" s="224"/>
      <c r="AD450" s="225"/>
      <c r="AE450" s="225"/>
      <c r="AF450" s="225"/>
      <c r="AG450" s="225"/>
      <c r="AH450" s="225"/>
      <c r="AI450" s="225"/>
      <c r="AJ450" s="237">
        <f t="shared" si="138"/>
        <v>0</v>
      </c>
      <c r="AL450" s="69"/>
      <c r="AN450" s="221"/>
      <c r="AP450" s="222"/>
      <c r="AQ450" s="225"/>
      <c r="AR450" s="225"/>
      <c r="AS450" s="225"/>
      <c r="AT450" s="225"/>
      <c r="AU450" s="225"/>
      <c r="AV450" s="225"/>
      <c r="AW450" s="225"/>
      <c r="AX450" s="225"/>
      <c r="AY450" s="225"/>
      <c r="AZ450" s="225"/>
      <c r="BA450" s="237">
        <f t="shared" si="139"/>
        <v>0</v>
      </c>
      <c r="BC450" s="69"/>
      <c r="BE450" s="221"/>
      <c r="BG450" s="222"/>
      <c r="BH450" s="225"/>
      <c r="BI450" s="225"/>
      <c r="BJ450" s="225"/>
      <c r="BK450" s="225"/>
      <c r="BL450" s="225"/>
      <c r="BM450" s="225"/>
      <c r="BN450" s="225"/>
      <c r="BO450" s="225"/>
      <c r="BP450" s="225"/>
      <c r="BQ450" s="225"/>
      <c r="BR450" s="218">
        <f t="shared" si="140"/>
        <v>0</v>
      </c>
      <c r="BT450" s="69"/>
    </row>
    <row r="451" spans="2:72" outlineLevel="1" x14ac:dyDescent="0.25">
      <c r="B451" s="20"/>
      <c r="C451" s="20"/>
      <c r="D451" s="20"/>
      <c r="E451"/>
      <c r="G451" s="69"/>
      <c r="H451" s="72"/>
      <c r="I451" s="28">
        <f t="shared" si="141"/>
        <v>345</v>
      </c>
      <c r="J451" s="278" t="s">
        <v>310</v>
      </c>
      <c r="K451" s="301"/>
      <c r="L451" s="301"/>
      <c r="M451" s="301"/>
      <c r="N451" s="301"/>
      <c r="O451" s="302"/>
      <c r="P451" s="303" t="s">
        <v>117</v>
      </c>
      <c r="Q451" s="299"/>
      <c r="R451" s="304" t="s">
        <v>100</v>
      </c>
      <c r="S451" s="300"/>
      <c r="T451" s="72"/>
      <c r="U451" s="69"/>
      <c r="V451" s="72"/>
      <c r="W451" s="221"/>
      <c r="Y451" s="222"/>
      <c r="Z451" s="225"/>
      <c r="AA451" s="224"/>
      <c r="AB451" s="225"/>
      <c r="AC451" s="224"/>
      <c r="AD451" s="225"/>
      <c r="AE451" s="225"/>
      <c r="AF451" s="225"/>
      <c r="AG451" s="225"/>
      <c r="AH451" s="225"/>
      <c r="AI451" s="225"/>
      <c r="AJ451" s="237">
        <f t="shared" si="138"/>
        <v>0</v>
      </c>
      <c r="AL451" s="69"/>
      <c r="AN451" s="221"/>
      <c r="AP451" s="222"/>
      <c r="AQ451" s="225"/>
      <c r="AR451" s="225"/>
      <c r="AS451" s="225"/>
      <c r="AT451" s="225"/>
      <c r="AU451" s="225"/>
      <c r="AV451" s="225"/>
      <c r="AW451" s="225"/>
      <c r="AX451" s="225"/>
      <c r="AY451" s="225"/>
      <c r="AZ451" s="225"/>
      <c r="BA451" s="237">
        <f t="shared" si="139"/>
        <v>0</v>
      </c>
      <c r="BC451" s="69"/>
      <c r="BE451" s="221"/>
      <c r="BG451" s="222"/>
      <c r="BH451" s="225"/>
      <c r="BI451" s="225"/>
      <c r="BJ451" s="225"/>
      <c r="BK451" s="225"/>
      <c r="BL451" s="225"/>
      <c r="BM451" s="225"/>
      <c r="BN451" s="225"/>
      <c r="BO451" s="225"/>
      <c r="BP451" s="225"/>
      <c r="BQ451" s="225"/>
      <c r="BR451" s="218">
        <f t="shared" si="140"/>
        <v>0</v>
      </c>
      <c r="BT451" s="69"/>
    </row>
    <row r="452" spans="2:72" outlineLevel="1" x14ac:dyDescent="0.25">
      <c r="B452" s="20"/>
      <c r="C452" s="20"/>
      <c r="D452" s="20"/>
      <c r="E452"/>
      <c r="G452" s="69"/>
      <c r="H452" s="72"/>
      <c r="I452" s="28">
        <f t="shared" si="141"/>
        <v>346</v>
      </c>
      <c r="J452" s="278" t="s">
        <v>313</v>
      </c>
      <c r="K452" s="301"/>
      <c r="L452" s="301"/>
      <c r="M452" s="301"/>
      <c r="N452" s="301"/>
      <c r="O452" s="302"/>
      <c r="P452" s="303" t="s">
        <v>117</v>
      </c>
      <c r="Q452" s="299"/>
      <c r="R452" s="304" t="s">
        <v>100</v>
      </c>
      <c r="S452" s="300"/>
      <c r="T452" s="72"/>
      <c r="U452" s="69"/>
      <c r="V452" s="72"/>
      <c r="W452" s="221"/>
      <c r="Y452" s="222"/>
      <c r="Z452" s="225"/>
      <c r="AA452" s="224"/>
      <c r="AB452" s="225"/>
      <c r="AC452" s="224"/>
      <c r="AD452" s="225"/>
      <c r="AE452" s="225"/>
      <c r="AF452" s="225"/>
      <c r="AG452" s="225"/>
      <c r="AH452" s="225"/>
      <c r="AI452" s="225"/>
      <c r="AJ452" s="237">
        <f t="shared" si="138"/>
        <v>0</v>
      </c>
      <c r="AL452" s="69"/>
      <c r="AN452" s="221"/>
      <c r="AP452" s="222"/>
      <c r="AQ452" s="225"/>
      <c r="AR452" s="225"/>
      <c r="AS452" s="225"/>
      <c r="AT452" s="225"/>
      <c r="AU452" s="225"/>
      <c r="AV452" s="225"/>
      <c r="AW452" s="225"/>
      <c r="AX452" s="225"/>
      <c r="AY452" s="225"/>
      <c r="AZ452" s="225"/>
      <c r="BA452" s="237">
        <f t="shared" si="139"/>
        <v>0</v>
      </c>
      <c r="BC452" s="69"/>
      <c r="BE452" s="221"/>
      <c r="BG452" s="222"/>
      <c r="BH452" s="225"/>
      <c r="BI452" s="225"/>
      <c r="BJ452" s="225"/>
      <c r="BK452" s="225"/>
      <c r="BL452" s="225"/>
      <c r="BM452" s="225"/>
      <c r="BN452" s="225"/>
      <c r="BO452" s="225"/>
      <c r="BP452" s="225"/>
      <c r="BQ452" s="225"/>
      <c r="BR452" s="218">
        <f t="shared" si="140"/>
        <v>0</v>
      </c>
      <c r="BT452" s="69"/>
    </row>
    <row r="453" spans="2:72" outlineLevel="1" x14ac:dyDescent="0.25">
      <c r="B453" s="20"/>
      <c r="C453" s="20"/>
      <c r="D453" s="20"/>
      <c r="E453"/>
      <c r="G453" s="69"/>
      <c r="H453" s="72"/>
      <c r="I453" s="28">
        <f t="shared" si="141"/>
        <v>347</v>
      </c>
      <c r="J453" s="278" t="s">
        <v>312</v>
      </c>
      <c r="K453" s="301"/>
      <c r="L453" s="301"/>
      <c r="M453" s="301"/>
      <c r="N453" s="301"/>
      <c r="O453" s="302"/>
      <c r="P453" s="303" t="s">
        <v>117</v>
      </c>
      <c r="Q453" s="299"/>
      <c r="R453" s="304" t="s">
        <v>100</v>
      </c>
      <c r="S453" s="300"/>
      <c r="T453" s="72"/>
      <c r="U453" s="69"/>
      <c r="V453" s="72"/>
      <c r="W453" s="221"/>
      <c r="Y453" s="222"/>
      <c r="Z453" s="225"/>
      <c r="AA453" s="224"/>
      <c r="AB453" s="225"/>
      <c r="AC453" s="224"/>
      <c r="AD453" s="225"/>
      <c r="AE453" s="225"/>
      <c r="AF453" s="225"/>
      <c r="AG453" s="225"/>
      <c r="AH453" s="225"/>
      <c r="AI453" s="225"/>
      <c r="AJ453" s="237">
        <f t="shared" si="138"/>
        <v>0</v>
      </c>
      <c r="AL453" s="69"/>
      <c r="AN453" s="221"/>
      <c r="AP453" s="222"/>
      <c r="AQ453" s="225"/>
      <c r="AR453" s="225"/>
      <c r="AS453" s="225"/>
      <c r="AT453" s="225"/>
      <c r="AU453" s="225"/>
      <c r="AV453" s="225"/>
      <c r="AW453" s="225"/>
      <c r="AX453" s="225"/>
      <c r="AY453" s="225"/>
      <c r="AZ453" s="225"/>
      <c r="BA453" s="237">
        <f t="shared" si="139"/>
        <v>0</v>
      </c>
      <c r="BC453" s="69"/>
      <c r="BE453" s="221"/>
      <c r="BG453" s="222"/>
      <c r="BH453" s="225"/>
      <c r="BI453" s="225"/>
      <c r="BJ453" s="225"/>
      <c r="BK453" s="225"/>
      <c r="BL453" s="225"/>
      <c r="BM453" s="225"/>
      <c r="BN453" s="225"/>
      <c r="BO453" s="225"/>
      <c r="BP453" s="225"/>
      <c r="BQ453" s="225"/>
      <c r="BR453" s="218">
        <f t="shared" si="140"/>
        <v>0</v>
      </c>
      <c r="BT453" s="69"/>
    </row>
    <row r="454" spans="2:72" outlineLevel="1" x14ac:dyDescent="0.25">
      <c r="B454" s="20"/>
      <c r="C454" s="20"/>
      <c r="D454" s="20"/>
      <c r="E454"/>
      <c r="G454" s="69"/>
      <c r="H454" s="72"/>
      <c r="I454" s="28">
        <f t="shared" si="141"/>
        <v>348</v>
      </c>
      <c r="J454" s="278" t="s">
        <v>311</v>
      </c>
      <c r="K454" s="301"/>
      <c r="L454" s="301"/>
      <c r="M454" s="301"/>
      <c r="N454" s="301"/>
      <c r="O454" s="302"/>
      <c r="P454" s="303" t="s">
        <v>117</v>
      </c>
      <c r="Q454" s="299"/>
      <c r="R454" s="304" t="s">
        <v>100</v>
      </c>
      <c r="S454" s="300"/>
      <c r="T454" s="72"/>
      <c r="U454" s="69"/>
      <c r="V454" s="72"/>
      <c r="W454" s="221"/>
      <c r="Y454" s="222"/>
      <c r="Z454" s="225"/>
      <c r="AA454" s="224"/>
      <c r="AB454" s="225"/>
      <c r="AC454" s="224"/>
      <c r="AD454" s="225"/>
      <c r="AE454" s="225"/>
      <c r="AF454" s="225"/>
      <c r="AG454" s="225"/>
      <c r="AH454" s="225"/>
      <c r="AI454" s="225"/>
      <c r="AJ454" s="237">
        <f t="shared" si="138"/>
        <v>0</v>
      </c>
      <c r="AL454" s="69"/>
      <c r="AN454" s="221"/>
      <c r="AP454" s="222"/>
      <c r="AQ454" s="225"/>
      <c r="AR454" s="225"/>
      <c r="AS454" s="225"/>
      <c r="AT454" s="225"/>
      <c r="AU454" s="225"/>
      <c r="AV454" s="225"/>
      <c r="AW454" s="225"/>
      <c r="AX454" s="225"/>
      <c r="AY454" s="225"/>
      <c r="AZ454" s="225"/>
      <c r="BA454" s="237">
        <f t="shared" si="139"/>
        <v>0</v>
      </c>
      <c r="BC454" s="69"/>
      <c r="BE454" s="221"/>
      <c r="BG454" s="222"/>
      <c r="BH454" s="225"/>
      <c r="BI454" s="225"/>
      <c r="BJ454" s="225"/>
      <c r="BK454" s="225"/>
      <c r="BL454" s="225"/>
      <c r="BM454" s="225"/>
      <c r="BN454" s="225"/>
      <c r="BO454" s="225"/>
      <c r="BP454" s="225"/>
      <c r="BQ454" s="225"/>
      <c r="BR454" s="218">
        <f t="shared" si="140"/>
        <v>0</v>
      </c>
      <c r="BT454" s="69"/>
    </row>
    <row r="455" spans="2:72" outlineLevel="1" x14ac:dyDescent="0.25">
      <c r="B455" s="20"/>
      <c r="C455" s="20"/>
      <c r="D455" s="20"/>
      <c r="E455"/>
      <c r="G455" s="69"/>
      <c r="H455" s="72"/>
      <c r="I455" s="28">
        <f t="shared" si="141"/>
        <v>349</v>
      </c>
      <c r="J455" s="278" t="s">
        <v>314</v>
      </c>
      <c r="K455" s="301"/>
      <c r="L455" s="301"/>
      <c r="M455" s="301"/>
      <c r="N455" s="301"/>
      <c r="O455" s="302"/>
      <c r="P455" s="303" t="s">
        <v>117</v>
      </c>
      <c r="Q455" s="299"/>
      <c r="R455" s="304" t="s">
        <v>100</v>
      </c>
      <c r="S455" s="300"/>
      <c r="T455" s="72"/>
      <c r="U455" s="69"/>
      <c r="V455" s="72"/>
      <c r="W455" s="221"/>
      <c r="Y455" s="222"/>
      <c r="Z455" s="225"/>
      <c r="AA455" s="224"/>
      <c r="AB455" s="225"/>
      <c r="AC455" s="224"/>
      <c r="AD455" s="225"/>
      <c r="AE455" s="225"/>
      <c r="AF455" s="225"/>
      <c r="AG455" s="225"/>
      <c r="AH455" s="225"/>
      <c r="AI455" s="225"/>
      <c r="AJ455" s="237">
        <f t="shared" si="138"/>
        <v>0</v>
      </c>
      <c r="AL455" s="69"/>
      <c r="AN455" s="221"/>
      <c r="AP455" s="222"/>
      <c r="AQ455" s="225"/>
      <c r="AR455" s="225"/>
      <c r="AS455" s="225"/>
      <c r="AT455" s="225"/>
      <c r="AU455" s="225"/>
      <c r="AV455" s="225"/>
      <c r="AW455" s="225"/>
      <c r="AX455" s="225"/>
      <c r="AY455" s="225"/>
      <c r="AZ455" s="225"/>
      <c r="BA455" s="237">
        <f t="shared" si="139"/>
        <v>0</v>
      </c>
      <c r="BC455" s="69"/>
      <c r="BE455" s="221"/>
      <c r="BG455" s="222"/>
      <c r="BH455" s="225"/>
      <c r="BI455" s="225"/>
      <c r="BJ455" s="225"/>
      <c r="BK455" s="225"/>
      <c r="BL455" s="225"/>
      <c r="BM455" s="225"/>
      <c r="BN455" s="225"/>
      <c r="BO455" s="225"/>
      <c r="BP455" s="225"/>
      <c r="BQ455" s="225"/>
      <c r="BR455" s="218">
        <f t="shared" si="140"/>
        <v>0</v>
      </c>
      <c r="BT455" s="69"/>
    </row>
    <row r="456" spans="2:72" outlineLevel="1" x14ac:dyDescent="0.25">
      <c r="B456" s="20"/>
      <c r="C456" s="20"/>
      <c r="D456" s="20"/>
      <c r="E456"/>
      <c r="G456" s="69"/>
      <c r="H456" s="72"/>
      <c r="I456" s="28">
        <f t="shared" si="141"/>
        <v>350</v>
      </c>
      <c r="J456" s="278" t="s">
        <v>317</v>
      </c>
      <c r="K456" s="301"/>
      <c r="L456" s="301"/>
      <c r="M456" s="301"/>
      <c r="N456" s="301"/>
      <c r="O456" s="302"/>
      <c r="P456" s="303" t="s">
        <v>117</v>
      </c>
      <c r="Q456" s="299"/>
      <c r="R456" s="304" t="s">
        <v>100</v>
      </c>
      <c r="S456" s="300"/>
      <c r="T456" s="72"/>
      <c r="U456" s="69"/>
      <c r="V456" s="72"/>
      <c r="W456" s="221"/>
      <c r="Y456" s="222"/>
      <c r="Z456" s="225"/>
      <c r="AA456" s="224"/>
      <c r="AB456" s="225"/>
      <c r="AC456" s="224"/>
      <c r="AD456" s="225"/>
      <c r="AE456" s="225"/>
      <c r="AF456" s="225"/>
      <c r="AG456" s="225"/>
      <c r="AH456" s="225"/>
      <c r="AI456" s="225"/>
      <c r="AJ456" s="237">
        <f t="shared" si="138"/>
        <v>0</v>
      </c>
      <c r="AL456" s="69"/>
      <c r="AN456" s="221"/>
      <c r="AP456" s="222"/>
      <c r="AQ456" s="225"/>
      <c r="AR456" s="225"/>
      <c r="AS456" s="225"/>
      <c r="AT456" s="225"/>
      <c r="AU456" s="225"/>
      <c r="AV456" s="225"/>
      <c r="AW456" s="225"/>
      <c r="AX456" s="225"/>
      <c r="AY456" s="225"/>
      <c r="AZ456" s="225"/>
      <c r="BA456" s="237">
        <f t="shared" si="139"/>
        <v>0</v>
      </c>
      <c r="BC456" s="69"/>
      <c r="BE456" s="221"/>
      <c r="BG456" s="222"/>
      <c r="BH456" s="225"/>
      <c r="BI456" s="225"/>
      <c r="BJ456" s="225"/>
      <c r="BK456" s="225"/>
      <c r="BL456" s="225"/>
      <c r="BM456" s="225"/>
      <c r="BN456" s="225"/>
      <c r="BO456" s="225"/>
      <c r="BP456" s="225"/>
      <c r="BQ456" s="225"/>
      <c r="BR456" s="218">
        <f t="shared" si="140"/>
        <v>0</v>
      </c>
      <c r="BT456" s="69"/>
    </row>
    <row r="457" spans="2:72" outlineLevel="1" x14ac:dyDescent="0.25">
      <c r="B457" s="20"/>
      <c r="C457" s="20"/>
      <c r="D457" s="20"/>
      <c r="E457"/>
      <c r="G457" s="69"/>
      <c r="H457" s="72"/>
      <c r="I457" s="28">
        <f t="shared" si="141"/>
        <v>351</v>
      </c>
      <c r="J457" s="278" t="s">
        <v>316</v>
      </c>
      <c r="K457" s="301"/>
      <c r="L457" s="301"/>
      <c r="M457" s="301"/>
      <c r="N457" s="301"/>
      <c r="O457" s="302"/>
      <c r="P457" s="303" t="s">
        <v>117</v>
      </c>
      <c r="Q457" s="299"/>
      <c r="R457" s="304" t="s">
        <v>100</v>
      </c>
      <c r="S457" s="300"/>
      <c r="T457" s="72"/>
      <c r="U457" s="69"/>
      <c r="V457" s="72"/>
      <c r="W457" s="221"/>
      <c r="Y457" s="222"/>
      <c r="Z457" s="225"/>
      <c r="AA457" s="224"/>
      <c r="AB457" s="225"/>
      <c r="AC457" s="224"/>
      <c r="AD457" s="225"/>
      <c r="AE457" s="225"/>
      <c r="AF457" s="225"/>
      <c r="AG457" s="225"/>
      <c r="AH457" s="225"/>
      <c r="AI457" s="225"/>
      <c r="AJ457" s="237">
        <f t="shared" si="138"/>
        <v>0</v>
      </c>
      <c r="AL457" s="69"/>
      <c r="AN457" s="221"/>
      <c r="AP457" s="222"/>
      <c r="AQ457" s="225"/>
      <c r="AR457" s="225"/>
      <c r="AS457" s="225"/>
      <c r="AT457" s="225"/>
      <c r="AU457" s="225"/>
      <c r="AV457" s="225"/>
      <c r="AW457" s="225"/>
      <c r="AX457" s="225"/>
      <c r="AY457" s="225"/>
      <c r="AZ457" s="225"/>
      <c r="BA457" s="237">
        <f t="shared" si="139"/>
        <v>0</v>
      </c>
      <c r="BC457" s="69"/>
      <c r="BE457" s="221"/>
      <c r="BG457" s="222"/>
      <c r="BH457" s="225"/>
      <c r="BI457" s="225"/>
      <c r="BJ457" s="225"/>
      <c r="BK457" s="225"/>
      <c r="BL457" s="225"/>
      <c r="BM457" s="225"/>
      <c r="BN457" s="225"/>
      <c r="BO457" s="225"/>
      <c r="BP457" s="225"/>
      <c r="BQ457" s="225"/>
      <c r="BR457" s="218">
        <f t="shared" si="140"/>
        <v>0</v>
      </c>
      <c r="BT457" s="69"/>
    </row>
    <row r="458" spans="2:72" outlineLevel="1" x14ac:dyDescent="0.25">
      <c r="B458" s="20"/>
      <c r="C458" s="20"/>
      <c r="D458" s="20"/>
      <c r="E458"/>
      <c r="G458" s="69"/>
      <c r="H458" s="72"/>
      <c r="I458" s="28">
        <f t="shared" si="141"/>
        <v>352</v>
      </c>
      <c r="J458" s="278" t="s">
        <v>315</v>
      </c>
      <c r="K458" s="301"/>
      <c r="L458" s="301"/>
      <c r="M458" s="301"/>
      <c r="N458" s="301"/>
      <c r="O458" s="302"/>
      <c r="P458" s="303" t="s">
        <v>117</v>
      </c>
      <c r="Q458" s="299"/>
      <c r="R458" s="304" t="s">
        <v>100</v>
      </c>
      <c r="S458" s="300"/>
      <c r="T458" s="72"/>
      <c r="U458" s="69"/>
      <c r="V458" s="72"/>
      <c r="W458" s="221"/>
      <c r="Y458" s="222"/>
      <c r="Z458" s="225"/>
      <c r="AA458" s="224"/>
      <c r="AB458" s="225"/>
      <c r="AC458" s="224"/>
      <c r="AD458" s="225"/>
      <c r="AE458" s="225"/>
      <c r="AF458" s="225"/>
      <c r="AG458" s="225"/>
      <c r="AH458" s="225"/>
      <c r="AI458" s="225"/>
      <c r="AJ458" s="237">
        <f t="shared" si="138"/>
        <v>0</v>
      </c>
      <c r="AL458" s="69"/>
      <c r="AN458" s="221"/>
      <c r="AP458" s="222"/>
      <c r="AQ458" s="225"/>
      <c r="AR458" s="225"/>
      <c r="AS458" s="225"/>
      <c r="AT458" s="225"/>
      <c r="AU458" s="225"/>
      <c r="AV458" s="225"/>
      <c r="AW458" s="225"/>
      <c r="AX458" s="225"/>
      <c r="AY458" s="225"/>
      <c r="AZ458" s="225"/>
      <c r="BA458" s="237">
        <f t="shared" si="139"/>
        <v>0</v>
      </c>
      <c r="BC458" s="69"/>
      <c r="BE458" s="221"/>
      <c r="BG458" s="222"/>
      <c r="BH458" s="225"/>
      <c r="BI458" s="225"/>
      <c r="BJ458" s="225"/>
      <c r="BK458" s="225"/>
      <c r="BL458" s="225"/>
      <c r="BM458" s="225"/>
      <c r="BN458" s="225"/>
      <c r="BO458" s="225"/>
      <c r="BP458" s="225"/>
      <c r="BQ458" s="225"/>
      <c r="BR458" s="218">
        <f t="shared" si="140"/>
        <v>0</v>
      </c>
      <c r="BT458" s="69"/>
    </row>
    <row r="459" spans="2:72" outlineLevel="1" x14ac:dyDescent="0.25">
      <c r="B459" s="20"/>
      <c r="C459" s="20"/>
      <c r="D459" s="20"/>
      <c r="E459"/>
      <c r="G459" s="69"/>
      <c r="H459" s="72"/>
      <c r="I459" s="28">
        <f t="shared" si="141"/>
        <v>353</v>
      </c>
      <c r="J459" s="278" t="s">
        <v>321</v>
      </c>
      <c r="K459" s="301"/>
      <c r="L459" s="301"/>
      <c r="M459" s="301"/>
      <c r="N459" s="301"/>
      <c r="O459" s="302"/>
      <c r="P459" s="303" t="s">
        <v>117</v>
      </c>
      <c r="Q459" s="299"/>
      <c r="R459" s="304" t="s">
        <v>100</v>
      </c>
      <c r="S459" s="300"/>
      <c r="T459" s="72"/>
      <c r="U459" s="69"/>
      <c r="V459" s="72"/>
      <c r="W459" s="221"/>
      <c r="Y459" s="222"/>
      <c r="Z459" s="225"/>
      <c r="AA459" s="224"/>
      <c r="AB459" s="225"/>
      <c r="AC459" s="224"/>
      <c r="AD459" s="225"/>
      <c r="AE459" s="225"/>
      <c r="AF459" s="225"/>
      <c r="AG459" s="225"/>
      <c r="AH459" s="225"/>
      <c r="AI459" s="225"/>
      <c r="AJ459" s="237">
        <f t="shared" si="138"/>
        <v>0</v>
      </c>
      <c r="AL459" s="69"/>
      <c r="AN459" s="221"/>
      <c r="AP459" s="222"/>
      <c r="AQ459" s="225"/>
      <c r="AR459" s="225"/>
      <c r="AS459" s="225"/>
      <c r="AT459" s="225"/>
      <c r="AU459" s="225"/>
      <c r="AV459" s="225"/>
      <c r="AW459" s="225"/>
      <c r="AX459" s="225"/>
      <c r="AY459" s="225"/>
      <c r="AZ459" s="225"/>
      <c r="BA459" s="237">
        <f t="shared" si="139"/>
        <v>0</v>
      </c>
      <c r="BC459" s="69"/>
      <c r="BE459" s="221"/>
      <c r="BG459" s="222"/>
      <c r="BH459" s="225"/>
      <c r="BI459" s="225"/>
      <c r="BJ459" s="225"/>
      <c r="BK459" s="225"/>
      <c r="BL459" s="225"/>
      <c r="BM459" s="225"/>
      <c r="BN459" s="225"/>
      <c r="BO459" s="225"/>
      <c r="BP459" s="225"/>
      <c r="BQ459" s="225"/>
      <c r="BR459" s="218">
        <f t="shared" si="140"/>
        <v>0</v>
      </c>
      <c r="BT459" s="69"/>
    </row>
    <row r="460" spans="2:72" outlineLevel="1" x14ac:dyDescent="0.25">
      <c r="B460" s="20"/>
      <c r="C460" s="20"/>
      <c r="D460" s="20"/>
      <c r="E460"/>
      <c r="G460" s="69"/>
      <c r="H460" s="72"/>
      <c r="I460" s="28">
        <f t="shared" si="141"/>
        <v>354</v>
      </c>
      <c r="J460" s="278" t="s">
        <v>320</v>
      </c>
      <c r="K460" s="301"/>
      <c r="L460" s="301"/>
      <c r="M460" s="301"/>
      <c r="N460" s="301"/>
      <c r="O460" s="302"/>
      <c r="P460" s="303" t="s">
        <v>117</v>
      </c>
      <c r="Q460" s="299"/>
      <c r="R460" s="304" t="s">
        <v>100</v>
      </c>
      <c r="S460" s="300"/>
      <c r="T460" s="72"/>
      <c r="U460" s="69"/>
      <c r="V460" s="72"/>
      <c r="W460" s="221"/>
      <c r="Y460" s="222"/>
      <c r="Z460" s="225"/>
      <c r="AA460" s="224"/>
      <c r="AB460" s="225"/>
      <c r="AC460" s="224"/>
      <c r="AD460" s="225"/>
      <c r="AE460" s="225"/>
      <c r="AF460" s="225"/>
      <c r="AG460" s="225"/>
      <c r="AH460" s="225"/>
      <c r="AI460" s="225"/>
      <c r="AJ460" s="237">
        <f t="shared" si="138"/>
        <v>0</v>
      </c>
      <c r="AL460" s="69"/>
      <c r="AN460" s="221"/>
      <c r="AP460" s="222"/>
      <c r="AQ460" s="225"/>
      <c r="AR460" s="225"/>
      <c r="AS460" s="225"/>
      <c r="AT460" s="225"/>
      <c r="AU460" s="225"/>
      <c r="AV460" s="225"/>
      <c r="AW460" s="225"/>
      <c r="AX460" s="225"/>
      <c r="AY460" s="225"/>
      <c r="AZ460" s="225"/>
      <c r="BA460" s="237">
        <f t="shared" si="139"/>
        <v>0</v>
      </c>
      <c r="BC460" s="69"/>
      <c r="BE460" s="221"/>
      <c r="BG460" s="222"/>
      <c r="BH460" s="225"/>
      <c r="BI460" s="225"/>
      <c r="BJ460" s="225"/>
      <c r="BK460" s="225"/>
      <c r="BL460" s="225"/>
      <c r="BM460" s="225"/>
      <c r="BN460" s="225"/>
      <c r="BO460" s="225"/>
      <c r="BP460" s="225"/>
      <c r="BQ460" s="225"/>
      <c r="BR460" s="218">
        <f t="shared" si="140"/>
        <v>0</v>
      </c>
      <c r="BT460" s="69"/>
    </row>
    <row r="461" spans="2:72" outlineLevel="1" x14ac:dyDescent="0.25">
      <c r="B461" s="20"/>
      <c r="C461" s="20"/>
      <c r="D461" s="20"/>
      <c r="E461"/>
      <c r="G461" s="69"/>
      <c r="H461" s="72"/>
      <c r="I461" s="28">
        <f t="shared" si="141"/>
        <v>355</v>
      </c>
      <c r="J461" s="278" t="s">
        <v>331</v>
      </c>
      <c r="K461" s="301"/>
      <c r="L461" s="301"/>
      <c r="M461" s="301"/>
      <c r="N461" s="301"/>
      <c r="O461" s="302"/>
      <c r="P461" s="303" t="s">
        <v>117</v>
      </c>
      <c r="Q461" s="299"/>
      <c r="R461" s="304" t="s">
        <v>100</v>
      </c>
      <c r="S461" s="300"/>
      <c r="T461" s="72"/>
      <c r="U461" s="69"/>
      <c r="V461" s="72"/>
      <c r="W461" s="221"/>
      <c r="Y461" s="222"/>
      <c r="Z461" s="225"/>
      <c r="AA461" s="224"/>
      <c r="AB461" s="225"/>
      <c r="AC461" s="224"/>
      <c r="AD461" s="225"/>
      <c r="AE461" s="225"/>
      <c r="AF461" s="225"/>
      <c r="AG461" s="225"/>
      <c r="AH461" s="225"/>
      <c r="AI461" s="225"/>
      <c r="AJ461" s="237">
        <f t="shared" si="138"/>
        <v>0</v>
      </c>
      <c r="AL461" s="69"/>
      <c r="AN461" s="221"/>
      <c r="AP461" s="222"/>
      <c r="AQ461" s="225"/>
      <c r="AR461" s="225"/>
      <c r="AS461" s="225"/>
      <c r="AT461" s="225"/>
      <c r="AU461" s="225"/>
      <c r="AV461" s="225"/>
      <c r="AW461" s="225"/>
      <c r="AX461" s="225"/>
      <c r="AY461" s="225"/>
      <c r="AZ461" s="225"/>
      <c r="BA461" s="237">
        <f t="shared" si="139"/>
        <v>0</v>
      </c>
      <c r="BC461" s="69"/>
      <c r="BE461" s="221"/>
      <c r="BG461" s="222"/>
      <c r="BH461" s="225"/>
      <c r="BI461" s="225"/>
      <c r="BJ461" s="225"/>
      <c r="BK461" s="225"/>
      <c r="BL461" s="225"/>
      <c r="BM461" s="225"/>
      <c r="BN461" s="225"/>
      <c r="BO461" s="225"/>
      <c r="BP461" s="225"/>
      <c r="BQ461" s="225"/>
      <c r="BR461" s="218">
        <f t="shared" si="140"/>
        <v>0</v>
      </c>
      <c r="BT461" s="69"/>
    </row>
    <row r="462" spans="2:72" outlineLevel="1" x14ac:dyDescent="0.25">
      <c r="B462" s="20"/>
      <c r="C462" s="20"/>
      <c r="D462" s="20"/>
      <c r="E462"/>
      <c r="G462" s="69"/>
      <c r="H462" s="72"/>
      <c r="I462" s="28">
        <f t="shared" si="141"/>
        <v>356</v>
      </c>
      <c r="J462" s="278" t="s">
        <v>329</v>
      </c>
      <c r="K462" s="301"/>
      <c r="L462" s="301"/>
      <c r="M462" s="301"/>
      <c r="N462" s="301"/>
      <c r="O462" s="302"/>
      <c r="P462" s="303" t="s">
        <v>117</v>
      </c>
      <c r="Q462" s="299"/>
      <c r="R462" s="304" t="s">
        <v>100</v>
      </c>
      <c r="S462" s="300"/>
      <c r="T462" s="72"/>
      <c r="U462" s="69"/>
      <c r="V462" s="72"/>
      <c r="W462" s="221"/>
      <c r="Y462" s="222"/>
      <c r="Z462" s="225"/>
      <c r="AA462" s="224"/>
      <c r="AB462" s="225"/>
      <c r="AC462" s="224"/>
      <c r="AD462" s="225"/>
      <c r="AE462" s="225"/>
      <c r="AF462" s="225"/>
      <c r="AG462" s="225"/>
      <c r="AH462" s="225"/>
      <c r="AI462" s="225"/>
      <c r="AJ462" s="237">
        <f t="shared" si="138"/>
        <v>0</v>
      </c>
      <c r="AL462" s="69"/>
      <c r="AN462" s="221"/>
      <c r="AP462" s="222"/>
      <c r="AQ462" s="225"/>
      <c r="AR462" s="225"/>
      <c r="AS462" s="225"/>
      <c r="AT462" s="225"/>
      <c r="AU462" s="225"/>
      <c r="AV462" s="225"/>
      <c r="AW462" s="225"/>
      <c r="AX462" s="225"/>
      <c r="AY462" s="225"/>
      <c r="AZ462" s="225"/>
      <c r="BA462" s="237">
        <f t="shared" si="139"/>
        <v>0</v>
      </c>
      <c r="BC462" s="69"/>
      <c r="BE462" s="221"/>
      <c r="BG462" s="222"/>
      <c r="BH462" s="225"/>
      <c r="BI462" s="225"/>
      <c r="BJ462" s="225"/>
      <c r="BK462" s="225"/>
      <c r="BL462" s="225"/>
      <c r="BM462" s="225"/>
      <c r="BN462" s="225"/>
      <c r="BO462" s="225"/>
      <c r="BP462" s="225"/>
      <c r="BQ462" s="225"/>
      <c r="BR462" s="218">
        <f t="shared" si="140"/>
        <v>0</v>
      </c>
      <c r="BT462" s="69"/>
    </row>
    <row r="463" spans="2:72" outlineLevel="1" x14ac:dyDescent="0.25">
      <c r="B463" s="20"/>
      <c r="C463" s="20"/>
      <c r="D463" s="20"/>
      <c r="E463"/>
      <c r="G463" s="69"/>
      <c r="H463" s="72"/>
      <c r="I463" s="28">
        <f t="shared" si="141"/>
        <v>357</v>
      </c>
      <c r="J463" s="278" t="s">
        <v>332</v>
      </c>
      <c r="K463" s="301"/>
      <c r="L463" s="301"/>
      <c r="M463" s="301"/>
      <c r="N463" s="301"/>
      <c r="O463" s="302"/>
      <c r="P463" s="303" t="s">
        <v>117</v>
      </c>
      <c r="Q463" s="299"/>
      <c r="R463" s="304" t="s">
        <v>100</v>
      </c>
      <c r="S463" s="300"/>
      <c r="T463" s="72"/>
      <c r="U463" s="69"/>
      <c r="V463" s="72"/>
      <c r="W463" s="221"/>
      <c r="Y463" s="222"/>
      <c r="Z463" s="225"/>
      <c r="AA463" s="224"/>
      <c r="AB463" s="225"/>
      <c r="AC463" s="224"/>
      <c r="AD463" s="225"/>
      <c r="AE463" s="225"/>
      <c r="AF463" s="225"/>
      <c r="AG463" s="225"/>
      <c r="AH463" s="225"/>
      <c r="AI463" s="225"/>
      <c r="AJ463" s="237">
        <f t="shared" si="138"/>
        <v>0</v>
      </c>
      <c r="AL463" s="69"/>
      <c r="AN463" s="221"/>
      <c r="AP463" s="222"/>
      <c r="AQ463" s="225"/>
      <c r="AR463" s="225"/>
      <c r="AS463" s="225"/>
      <c r="AT463" s="225"/>
      <c r="AU463" s="225"/>
      <c r="AV463" s="225"/>
      <c r="AW463" s="225"/>
      <c r="AX463" s="225"/>
      <c r="AY463" s="225"/>
      <c r="AZ463" s="225"/>
      <c r="BA463" s="237">
        <f t="shared" si="139"/>
        <v>0</v>
      </c>
      <c r="BC463" s="69"/>
      <c r="BE463" s="221"/>
      <c r="BG463" s="222"/>
      <c r="BH463" s="225"/>
      <c r="BI463" s="225"/>
      <c r="BJ463" s="225"/>
      <c r="BK463" s="225"/>
      <c r="BL463" s="225"/>
      <c r="BM463" s="225"/>
      <c r="BN463" s="225"/>
      <c r="BO463" s="225"/>
      <c r="BP463" s="225"/>
      <c r="BQ463" s="225"/>
      <c r="BR463" s="218">
        <f t="shared" si="140"/>
        <v>0</v>
      </c>
      <c r="BT463" s="69"/>
    </row>
    <row r="464" spans="2:72" outlineLevel="1" x14ac:dyDescent="0.25">
      <c r="B464" s="20"/>
      <c r="C464" s="20"/>
      <c r="D464" s="20"/>
      <c r="E464"/>
      <c r="G464" s="69"/>
      <c r="H464" s="72"/>
      <c r="I464" s="28">
        <f t="shared" si="141"/>
        <v>358</v>
      </c>
      <c r="J464" s="278" t="s">
        <v>330</v>
      </c>
      <c r="K464" s="301"/>
      <c r="L464" s="301"/>
      <c r="M464" s="301"/>
      <c r="N464" s="301"/>
      <c r="O464" s="302"/>
      <c r="P464" s="303" t="s">
        <v>117</v>
      </c>
      <c r="Q464" s="299"/>
      <c r="R464" s="304" t="s">
        <v>100</v>
      </c>
      <c r="S464" s="300"/>
      <c r="T464" s="72"/>
      <c r="U464" s="69"/>
      <c r="V464" s="72"/>
      <c r="W464" s="221"/>
      <c r="Y464" s="222"/>
      <c r="Z464" s="225"/>
      <c r="AA464" s="224"/>
      <c r="AB464" s="225"/>
      <c r="AC464" s="224"/>
      <c r="AD464" s="225"/>
      <c r="AE464" s="225"/>
      <c r="AF464" s="225"/>
      <c r="AG464" s="225"/>
      <c r="AH464" s="225"/>
      <c r="AI464" s="225"/>
      <c r="AJ464" s="237">
        <f t="shared" si="138"/>
        <v>0</v>
      </c>
      <c r="AL464" s="69"/>
      <c r="AN464" s="221"/>
      <c r="AP464" s="222"/>
      <c r="AQ464" s="225"/>
      <c r="AR464" s="225"/>
      <c r="AS464" s="225"/>
      <c r="AT464" s="225"/>
      <c r="AU464" s="225"/>
      <c r="AV464" s="225"/>
      <c r="AW464" s="225"/>
      <c r="AX464" s="225"/>
      <c r="AY464" s="225"/>
      <c r="AZ464" s="225"/>
      <c r="BA464" s="237">
        <f t="shared" si="139"/>
        <v>0</v>
      </c>
      <c r="BC464" s="69"/>
      <c r="BE464" s="221"/>
      <c r="BG464" s="222"/>
      <c r="BH464" s="225"/>
      <c r="BI464" s="225"/>
      <c r="BJ464" s="225"/>
      <c r="BK464" s="225"/>
      <c r="BL464" s="225"/>
      <c r="BM464" s="225"/>
      <c r="BN464" s="225"/>
      <c r="BO464" s="225"/>
      <c r="BP464" s="225"/>
      <c r="BQ464" s="225"/>
      <c r="BR464" s="218">
        <f t="shared" si="140"/>
        <v>0</v>
      </c>
      <c r="BT464" s="69"/>
    </row>
    <row r="465" spans="2:72" outlineLevel="1" x14ac:dyDescent="0.25">
      <c r="B465" s="20"/>
      <c r="C465" s="20"/>
      <c r="D465" s="20"/>
      <c r="E465"/>
      <c r="G465" s="69"/>
      <c r="H465" s="72"/>
      <c r="I465" s="28">
        <f t="shared" si="141"/>
        <v>359</v>
      </c>
      <c r="J465" s="278" t="s">
        <v>325</v>
      </c>
      <c r="K465" s="301"/>
      <c r="L465" s="301"/>
      <c r="M465" s="301"/>
      <c r="N465" s="301"/>
      <c r="O465" s="302"/>
      <c r="P465" s="303" t="s">
        <v>117</v>
      </c>
      <c r="Q465" s="299"/>
      <c r="R465" s="304" t="s">
        <v>100</v>
      </c>
      <c r="S465" s="300"/>
      <c r="T465" s="72"/>
      <c r="U465" s="69"/>
      <c r="V465" s="72"/>
      <c r="W465" s="221"/>
      <c r="Y465" s="222"/>
      <c r="Z465" s="225"/>
      <c r="AA465" s="224"/>
      <c r="AB465" s="225"/>
      <c r="AC465" s="224"/>
      <c r="AD465" s="225"/>
      <c r="AE465" s="225"/>
      <c r="AF465" s="225"/>
      <c r="AG465" s="225"/>
      <c r="AH465" s="225"/>
      <c r="AI465" s="225"/>
      <c r="AJ465" s="237">
        <f t="shared" si="138"/>
        <v>0</v>
      </c>
      <c r="AL465" s="69"/>
      <c r="AN465" s="221"/>
      <c r="AP465" s="222"/>
      <c r="AQ465" s="225"/>
      <c r="AR465" s="225"/>
      <c r="AS465" s="225"/>
      <c r="AT465" s="225"/>
      <c r="AU465" s="225"/>
      <c r="AV465" s="225"/>
      <c r="AW465" s="225"/>
      <c r="AX465" s="225"/>
      <c r="AY465" s="225"/>
      <c r="AZ465" s="225"/>
      <c r="BA465" s="237">
        <f t="shared" si="139"/>
        <v>0</v>
      </c>
      <c r="BC465" s="69"/>
      <c r="BE465" s="221"/>
      <c r="BG465" s="222"/>
      <c r="BH465" s="225"/>
      <c r="BI465" s="225"/>
      <c r="BJ465" s="225"/>
      <c r="BK465" s="225"/>
      <c r="BL465" s="225"/>
      <c r="BM465" s="225"/>
      <c r="BN465" s="225"/>
      <c r="BO465" s="225"/>
      <c r="BP465" s="225"/>
      <c r="BQ465" s="225"/>
      <c r="BR465" s="218">
        <f t="shared" si="140"/>
        <v>0</v>
      </c>
      <c r="BT465" s="69"/>
    </row>
    <row r="466" spans="2:72" outlineLevel="1" x14ac:dyDescent="0.25">
      <c r="B466" s="20"/>
      <c r="C466" s="20"/>
      <c r="D466" s="20"/>
      <c r="E466"/>
      <c r="G466" s="69"/>
      <c r="H466" s="72"/>
      <c r="I466" s="28">
        <f t="shared" si="141"/>
        <v>360</v>
      </c>
      <c r="J466" s="278" t="s">
        <v>328</v>
      </c>
      <c r="K466" s="301"/>
      <c r="L466" s="301"/>
      <c r="M466" s="301"/>
      <c r="N466" s="301"/>
      <c r="O466" s="302"/>
      <c r="P466" s="303" t="s">
        <v>117</v>
      </c>
      <c r="Q466" s="299"/>
      <c r="R466" s="304" t="s">
        <v>100</v>
      </c>
      <c r="S466" s="300"/>
      <c r="T466" s="72"/>
      <c r="U466" s="69"/>
      <c r="V466" s="72"/>
      <c r="W466" s="221"/>
      <c r="Y466" s="222"/>
      <c r="Z466" s="225"/>
      <c r="AA466" s="224"/>
      <c r="AB466" s="225"/>
      <c r="AC466" s="224"/>
      <c r="AD466" s="225"/>
      <c r="AE466" s="225"/>
      <c r="AF466" s="225"/>
      <c r="AG466" s="225"/>
      <c r="AH466" s="225"/>
      <c r="AI466" s="225"/>
      <c r="AJ466" s="237">
        <f t="shared" si="138"/>
        <v>0</v>
      </c>
      <c r="AL466" s="69"/>
      <c r="AN466" s="221"/>
      <c r="AP466" s="222"/>
      <c r="AQ466" s="225"/>
      <c r="AR466" s="225"/>
      <c r="AS466" s="225"/>
      <c r="AT466" s="225"/>
      <c r="AU466" s="225"/>
      <c r="AV466" s="225"/>
      <c r="AW466" s="225"/>
      <c r="AX466" s="225"/>
      <c r="AY466" s="225"/>
      <c r="AZ466" s="225"/>
      <c r="BA466" s="237">
        <f t="shared" si="139"/>
        <v>0</v>
      </c>
      <c r="BC466" s="69"/>
      <c r="BE466" s="221"/>
      <c r="BG466" s="222"/>
      <c r="BH466" s="225"/>
      <c r="BI466" s="225"/>
      <c r="BJ466" s="225"/>
      <c r="BK466" s="225"/>
      <c r="BL466" s="225"/>
      <c r="BM466" s="225"/>
      <c r="BN466" s="225"/>
      <c r="BO466" s="225"/>
      <c r="BP466" s="225"/>
      <c r="BQ466" s="225"/>
      <c r="BR466" s="218">
        <f t="shared" si="140"/>
        <v>0</v>
      </c>
      <c r="BT466" s="69"/>
    </row>
    <row r="467" spans="2:72" outlineLevel="1" x14ac:dyDescent="0.25">
      <c r="B467" s="20"/>
      <c r="C467" s="20"/>
      <c r="D467" s="20"/>
      <c r="E467"/>
      <c r="G467" s="69"/>
      <c r="H467" s="72"/>
      <c r="I467" s="28">
        <f t="shared" si="141"/>
        <v>361</v>
      </c>
      <c r="J467" s="278" t="s">
        <v>327</v>
      </c>
      <c r="K467" s="301"/>
      <c r="L467" s="301"/>
      <c r="M467" s="301"/>
      <c r="N467" s="301"/>
      <c r="O467" s="302"/>
      <c r="P467" s="303" t="s">
        <v>117</v>
      </c>
      <c r="Q467" s="299"/>
      <c r="R467" s="304" t="s">
        <v>100</v>
      </c>
      <c r="S467" s="300"/>
      <c r="T467" s="72"/>
      <c r="U467" s="69"/>
      <c r="V467" s="72"/>
      <c r="W467" s="221"/>
      <c r="Y467" s="222"/>
      <c r="Z467" s="225"/>
      <c r="AA467" s="224"/>
      <c r="AB467" s="225"/>
      <c r="AC467" s="224"/>
      <c r="AD467" s="225"/>
      <c r="AE467" s="225"/>
      <c r="AF467" s="225"/>
      <c r="AG467" s="225"/>
      <c r="AH467" s="225"/>
      <c r="AI467" s="225"/>
      <c r="AJ467" s="237">
        <f t="shared" si="138"/>
        <v>0</v>
      </c>
      <c r="AL467" s="69"/>
      <c r="AN467" s="221"/>
      <c r="AP467" s="222"/>
      <c r="AQ467" s="225"/>
      <c r="AR467" s="225"/>
      <c r="AS467" s="225"/>
      <c r="AT467" s="225"/>
      <c r="AU467" s="225"/>
      <c r="AV467" s="225"/>
      <c r="AW467" s="225"/>
      <c r="AX467" s="225"/>
      <c r="AY467" s="225"/>
      <c r="AZ467" s="225"/>
      <c r="BA467" s="237">
        <f t="shared" ref="BA467:BA488" si="142">SUM(AP467:AZ467)*$Q467</f>
        <v>0</v>
      </c>
      <c r="BC467" s="69"/>
      <c r="BE467" s="221"/>
      <c r="BG467" s="222"/>
      <c r="BH467" s="225"/>
      <c r="BI467" s="225"/>
      <c r="BJ467" s="225"/>
      <c r="BK467" s="225"/>
      <c r="BL467" s="225"/>
      <c r="BM467" s="225"/>
      <c r="BN467" s="225"/>
      <c r="BO467" s="225"/>
      <c r="BP467" s="225"/>
      <c r="BQ467" s="225"/>
      <c r="BR467" s="218">
        <f t="shared" ref="BR467:BR488" si="143">SUM(BG467:BQ467)*Q467</f>
        <v>0</v>
      </c>
      <c r="BT467" s="69"/>
    </row>
    <row r="468" spans="2:72" outlineLevel="1" x14ac:dyDescent="0.25">
      <c r="B468" s="20"/>
      <c r="C468" s="20"/>
      <c r="D468" s="20"/>
      <c r="E468"/>
      <c r="G468" s="69"/>
      <c r="H468" s="72"/>
      <c r="I468" s="28">
        <f t="shared" si="141"/>
        <v>362</v>
      </c>
      <c r="J468" s="278" t="s">
        <v>326</v>
      </c>
      <c r="K468" s="301"/>
      <c r="L468" s="301"/>
      <c r="M468" s="301"/>
      <c r="N468" s="301"/>
      <c r="O468" s="302"/>
      <c r="P468" s="303" t="s">
        <v>117</v>
      </c>
      <c r="Q468" s="299"/>
      <c r="R468" s="304" t="s">
        <v>100</v>
      </c>
      <c r="S468" s="300"/>
      <c r="T468" s="72"/>
      <c r="U468" s="69"/>
      <c r="V468" s="72"/>
      <c r="W468" s="221"/>
      <c r="Y468" s="222"/>
      <c r="Z468" s="225"/>
      <c r="AA468" s="224"/>
      <c r="AB468" s="225"/>
      <c r="AC468" s="224"/>
      <c r="AD468" s="225"/>
      <c r="AE468" s="225"/>
      <c r="AF468" s="225"/>
      <c r="AG468" s="225"/>
      <c r="AH468" s="225"/>
      <c r="AI468" s="225"/>
      <c r="AJ468" s="237">
        <f t="shared" si="138"/>
        <v>0</v>
      </c>
      <c r="AL468" s="69"/>
      <c r="AN468" s="221"/>
      <c r="AP468" s="222"/>
      <c r="AQ468" s="225"/>
      <c r="AR468" s="225"/>
      <c r="AS468" s="225"/>
      <c r="AT468" s="225"/>
      <c r="AU468" s="225"/>
      <c r="AV468" s="225"/>
      <c r="AW468" s="225"/>
      <c r="AX468" s="225"/>
      <c r="AY468" s="225"/>
      <c r="AZ468" s="225"/>
      <c r="BA468" s="237">
        <f t="shared" si="142"/>
        <v>0</v>
      </c>
      <c r="BC468" s="69"/>
      <c r="BE468" s="221"/>
      <c r="BG468" s="222"/>
      <c r="BH468" s="225"/>
      <c r="BI468" s="225"/>
      <c r="BJ468" s="225"/>
      <c r="BK468" s="225"/>
      <c r="BL468" s="225"/>
      <c r="BM468" s="225"/>
      <c r="BN468" s="225"/>
      <c r="BO468" s="225"/>
      <c r="BP468" s="225"/>
      <c r="BQ468" s="225"/>
      <c r="BR468" s="218">
        <f t="shared" si="143"/>
        <v>0</v>
      </c>
      <c r="BT468" s="69"/>
    </row>
    <row r="469" spans="2:72" outlineLevel="1" x14ac:dyDescent="0.25">
      <c r="B469" s="20"/>
      <c r="C469" s="20"/>
      <c r="D469" s="20"/>
      <c r="E469"/>
      <c r="G469" s="69"/>
      <c r="H469" s="72"/>
      <c r="I469" s="28">
        <f t="shared" si="141"/>
        <v>363</v>
      </c>
      <c r="J469" s="278" t="s">
        <v>333</v>
      </c>
      <c r="K469" s="301"/>
      <c r="L469" s="301"/>
      <c r="M469" s="301"/>
      <c r="N469" s="301"/>
      <c r="O469" s="302"/>
      <c r="P469" s="303" t="s">
        <v>117</v>
      </c>
      <c r="Q469" s="299"/>
      <c r="R469" s="304" t="s">
        <v>100</v>
      </c>
      <c r="S469" s="300"/>
      <c r="T469" s="72"/>
      <c r="U469" s="69"/>
      <c r="V469" s="72"/>
      <c r="W469" s="221"/>
      <c r="Y469" s="222"/>
      <c r="Z469" s="225"/>
      <c r="AA469" s="224"/>
      <c r="AB469" s="225"/>
      <c r="AC469" s="224"/>
      <c r="AD469" s="225"/>
      <c r="AE469" s="225"/>
      <c r="AF469" s="225"/>
      <c r="AG469" s="225"/>
      <c r="AH469" s="225"/>
      <c r="AI469" s="225"/>
      <c r="AJ469" s="237">
        <f t="shared" si="138"/>
        <v>0</v>
      </c>
      <c r="AL469" s="69"/>
      <c r="AN469" s="221"/>
      <c r="AP469" s="222"/>
      <c r="AQ469" s="225"/>
      <c r="AR469" s="225"/>
      <c r="AS469" s="225"/>
      <c r="AT469" s="225"/>
      <c r="AU469" s="225"/>
      <c r="AV469" s="225"/>
      <c r="AW469" s="225"/>
      <c r="AX469" s="225"/>
      <c r="AY469" s="225"/>
      <c r="AZ469" s="225"/>
      <c r="BA469" s="237">
        <f t="shared" si="142"/>
        <v>0</v>
      </c>
      <c r="BC469" s="69"/>
      <c r="BE469" s="221"/>
      <c r="BG469" s="222"/>
      <c r="BH469" s="225"/>
      <c r="BI469" s="225"/>
      <c r="BJ469" s="225"/>
      <c r="BK469" s="225"/>
      <c r="BL469" s="225"/>
      <c r="BM469" s="225"/>
      <c r="BN469" s="225"/>
      <c r="BO469" s="225"/>
      <c r="BP469" s="225"/>
      <c r="BQ469" s="225"/>
      <c r="BR469" s="218">
        <f t="shared" si="143"/>
        <v>0</v>
      </c>
      <c r="BT469" s="69"/>
    </row>
    <row r="470" spans="2:72" outlineLevel="1" x14ac:dyDescent="0.25">
      <c r="B470" s="20"/>
      <c r="C470" s="20"/>
      <c r="D470" s="20"/>
      <c r="E470"/>
      <c r="G470" s="69"/>
      <c r="H470" s="72"/>
      <c r="I470" s="28">
        <f t="shared" si="141"/>
        <v>364</v>
      </c>
      <c r="J470" s="278" t="s">
        <v>336</v>
      </c>
      <c r="K470" s="301"/>
      <c r="L470" s="301"/>
      <c r="M470" s="301"/>
      <c r="N470" s="301"/>
      <c r="O470" s="302"/>
      <c r="P470" s="303" t="s">
        <v>117</v>
      </c>
      <c r="Q470" s="299"/>
      <c r="R470" s="304" t="s">
        <v>100</v>
      </c>
      <c r="S470" s="300"/>
      <c r="T470" s="72"/>
      <c r="U470" s="69"/>
      <c r="V470" s="72"/>
      <c r="W470" s="221"/>
      <c r="Y470" s="222"/>
      <c r="Z470" s="225"/>
      <c r="AA470" s="224"/>
      <c r="AB470" s="225"/>
      <c r="AC470" s="224"/>
      <c r="AD470" s="225"/>
      <c r="AE470" s="225"/>
      <c r="AF470" s="225"/>
      <c r="AG470" s="225"/>
      <c r="AH470" s="225"/>
      <c r="AI470" s="225"/>
      <c r="AJ470" s="237">
        <f t="shared" si="138"/>
        <v>0</v>
      </c>
      <c r="AL470" s="69"/>
      <c r="AN470" s="221"/>
      <c r="AP470" s="222"/>
      <c r="AQ470" s="225"/>
      <c r="AR470" s="225"/>
      <c r="AS470" s="225"/>
      <c r="AT470" s="225"/>
      <c r="AU470" s="225"/>
      <c r="AV470" s="225"/>
      <c r="AW470" s="225"/>
      <c r="AX470" s="225"/>
      <c r="AY470" s="225"/>
      <c r="AZ470" s="225"/>
      <c r="BA470" s="237">
        <f t="shared" si="142"/>
        <v>0</v>
      </c>
      <c r="BC470" s="69"/>
      <c r="BE470" s="221"/>
      <c r="BG470" s="222"/>
      <c r="BH470" s="225"/>
      <c r="BI470" s="225"/>
      <c r="BJ470" s="225"/>
      <c r="BK470" s="225"/>
      <c r="BL470" s="225"/>
      <c r="BM470" s="225"/>
      <c r="BN470" s="225"/>
      <c r="BO470" s="225"/>
      <c r="BP470" s="225"/>
      <c r="BQ470" s="225"/>
      <c r="BR470" s="218">
        <f t="shared" si="143"/>
        <v>0</v>
      </c>
      <c r="BT470" s="69"/>
    </row>
    <row r="471" spans="2:72" outlineLevel="1" x14ac:dyDescent="0.25">
      <c r="B471" s="20"/>
      <c r="C471" s="20"/>
      <c r="D471" s="20"/>
      <c r="E471"/>
      <c r="G471" s="69"/>
      <c r="H471" s="72"/>
      <c r="I471" s="28">
        <f t="shared" si="141"/>
        <v>365</v>
      </c>
      <c r="J471" s="278" t="s">
        <v>335</v>
      </c>
      <c r="K471" s="301"/>
      <c r="L471" s="301"/>
      <c r="M471" s="301"/>
      <c r="N471" s="301"/>
      <c r="O471" s="302"/>
      <c r="P471" s="303" t="s">
        <v>117</v>
      </c>
      <c r="Q471" s="299"/>
      <c r="R471" s="304" t="s">
        <v>100</v>
      </c>
      <c r="S471" s="300"/>
      <c r="T471" s="72"/>
      <c r="U471" s="69"/>
      <c r="V471" s="72"/>
      <c r="W471" s="221"/>
      <c r="Y471" s="222"/>
      <c r="Z471" s="225"/>
      <c r="AA471" s="224"/>
      <c r="AB471" s="225"/>
      <c r="AC471" s="224"/>
      <c r="AD471" s="225"/>
      <c r="AE471" s="225"/>
      <c r="AF471" s="225"/>
      <c r="AG471" s="225"/>
      <c r="AH471" s="225"/>
      <c r="AI471" s="225"/>
      <c r="AJ471" s="237">
        <f t="shared" si="138"/>
        <v>0</v>
      </c>
      <c r="AL471" s="69"/>
      <c r="AN471" s="221"/>
      <c r="AP471" s="222"/>
      <c r="AQ471" s="225"/>
      <c r="AR471" s="225"/>
      <c r="AS471" s="225"/>
      <c r="AT471" s="225"/>
      <c r="AU471" s="225"/>
      <c r="AV471" s="225"/>
      <c r="AW471" s="225"/>
      <c r="AX471" s="225"/>
      <c r="AY471" s="225"/>
      <c r="AZ471" s="225"/>
      <c r="BA471" s="237">
        <f t="shared" si="142"/>
        <v>0</v>
      </c>
      <c r="BC471" s="69"/>
      <c r="BE471" s="221"/>
      <c r="BG471" s="222"/>
      <c r="BH471" s="225"/>
      <c r="BI471" s="225"/>
      <c r="BJ471" s="225"/>
      <c r="BK471" s="225"/>
      <c r="BL471" s="225"/>
      <c r="BM471" s="225"/>
      <c r="BN471" s="225"/>
      <c r="BO471" s="225"/>
      <c r="BP471" s="225"/>
      <c r="BQ471" s="225"/>
      <c r="BR471" s="218">
        <f t="shared" si="143"/>
        <v>0</v>
      </c>
      <c r="BT471" s="69"/>
    </row>
    <row r="472" spans="2:72" outlineLevel="1" x14ac:dyDescent="0.25">
      <c r="B472" s="20"/>
      <c r="C472" s="20"/>
      <c r="D472" s="20"/>
      <c r="E472"/>
      <c r="G472" s="69"/>
      <c r="H472" s="72"/>
      <c r="I472" s="28">
        <f t="shared" si="141"/>
        <v>366</v>
      </c>
      <c r="J472" s="278" t="s">
        <v>334</v>
      </c>
      <c r="K472" s="301"/>
      <c r="L472" s="301"/>
      <c r="M472" s="301"/>
      <c r="N472" s="301"/>
      <c r="O472" s="302"/>
      <c r="P472" s="303" t="s">
        <v>117</v>
      </c>
      <c r="Q472" s="299"/>
      <c r="R472" s="304" t="s">
        <v>100</v>
      </c>
      <c r="S472" s="300"/>
      <c r="T472" s="72"/>
      <c r="U472" s="69"/>
      <c r="V472" s="72"/>
      <c r="W472" s="221"/>
      <c r="Y472" s="222"/>
      <c r="Z472" s="225"/>
      <c r="AA472" s="224"/>
      <c r="AB472" s="225"/>
      <c r="AC472" s="224"/>
      <c r="AD472" s="225"/>
      <c r="AE472" s="225"/>
      <c r="AF472" s="225"/>
      <c r="AG472" s="225"/>
      <c r="AH472" s="225"/>
      <c r="AI472" s="225"/>
      <c r="AJ472" s="237">
        <f t="shared" si="138"/>
        <v>0</v>
      </c>
      <c r="AL472" s="69"/>
      <c r="AN472" s="221"/>
      <c r="AP472" s="222"/>
      <c r="AQ472" s="225"/>
      <c r="AR472" s="225"/>
      <c r="AS472" s="225"/>
      <c r="AT472" s="225"/>
      <c r="AU472" s="225"/>
      <c r="AV472" s="225"/>
      <c r="AW472" s="225"/>
      <c r="AX472" s="225"/>
      <c r="AY472" s="225"/>
      <c r="AZ472" s="225"/>
      <c r="BA472" s="237">
        <f t="shared" si="142"/>
        <v>0</v>
      </c>
      <c r="BC472" s="69"/>
      <c r="BE472" s="221"/>
      <c r="BG472" s="222"/>
      <c r="BH472" s="225"/>
      <c r="BI472" s="225"/>
      <c r="BJ472" s="225"/>
      <c r="BK472" s="225"/>
      <c r="BL472" s="225"/>
      <c r="BM472" s="225"/>
      <c r="BN472" s="225"/>
      <c r="BO472" s="225"/>
      <c r="BP472" s="225"/>
      <c r="BQ472" s="225"/>
      <c r="BR472" s="218">
        <f t="shared" si="143"/>
        <v>0</v>
      </c>
      <c r="BT472" s="69"/>
    </row>
    <row r="473" spans="2:72" outlineLevel="1" x14ac:dyDescent="0.25">
      <c r="B473" s="20"/>
      <c r="C473" s="20"/>
      <c r="D473" s="20"/>
      <c r="E473"/>
      <c r="G473" s="69"/>
      <c r="H473" s="72"/>
      <c r="I473" s="28">
        <f t="shared" si="141"/>
        <v>367</v>
      </c>
      <c r="J473" s="278" t="s">
        <v>393</v>
      </c>
      <c r="K473" s="301"/>
      <c r="L473" s="301"/>
      <c r="M473" s="301"/>
      <c r="N473" s="301"/>
      <c r="O473" s="302"/>
      <c r="P473" s="303" t="s">
        <v>117</v>
      </c>
      <c r="Q473" s="299"/>
      <c r="R473" s="304" t="s">
        <v>100</v>
      </c>
      <c r="S473" s="300"/>
      <c r="T473" s="72"/>
      <c r="U473" s="69"/>
      <c r="V473" s="72"/>
      <c r="W473" s="221"/>
      <c r="Y473" s="222"/>
      <c r="Z473" s="225"/>
      <c r="AA473" s="224"/>
      <c r="AB473" s="225"/>
      <c r="AC473" s="224"/>
      <c r="AD473" s="225"/>
      <c r="AE473" s="225"/>
      <c r="AF473" s="225"/>
      <c r="AG473" s="225"/>
      <c r="AH473" s="225"/>
      <c r="AI473" s="225"/>
      <c r="AJ473" s="237">
        <f t="shared" si="138"/>
        <v>0</v>
      </c>
      <c r="AL473" s="69"/>
      <c r="AN473" s="221"/>
      <c r="AP473" s="222"/>
      <c r="AQ473" s="225"/>
      <c r="AR473" s="225"/>
      <c r="AS473" s="225"/>
      <c r="AT473" s="225"/>
      <c r="AU473" s="225"/>
      <c r="AV473" s="225"/>
      <c r="AW473" s="225"/>
      <c r="AX473" s="225"/>
      <c r="AY473" s="225"/>
      <c r="AZ473" s="225"/>
      <c r="BA473" s="237">
        <f t="shared" si="142"/>
        <v>0</v>
      </c>
      <c r="BC473" s="69"/>
      <c r="BE473" s="221"/>
      <c r="BG473" s="222"/>
      <c r="BH473" s="225"/>
      <c r="BI473" s="225"/>
      <c r="BJ473" s="225"/>
      <c r="BK473" s="225"/>
      <c r="BL473" s="225"/>
      <c r="BM473" s="225"/>
      <c r="BN473" s="225"/>
      <c r="BO473" s="225"/>
      <c r="BP473" s="225"/>
      <c r="BQ473" s="225"/>
      <c r="BR473" s="218">
        <f t="shared" si="143"/>
        <v>0</v>
      </c>
      <c r="BT473" s="69"/>
    </row>
    <row r="474" spans="2:72" outlineLevel="1" x14ac:dyDescent="0.25">
      <c r="B474" s="20"/>
      <c r="C474" s="20"/>
      <c r="D474" s="20"/>
      <c r="E474"/>
      <c r="G474" s="69"/>
      <c r="H474" s="72"/>
      <c r="I474" s="28">
        <f t="shared" si="141"/>
        <v>368</v>
      </c>
      <c r="J474" s="278" t="s">
        <v>392</v>
      </c>
      <c r="K474" s="301"/>
      <c r="L474" s="301"/>
      <c r="M474" s="301"/>
      <c r="N474" s="301"/>
      <c r="O474" s="302"/>
      <c r="P474" s="303" t="s">
        <v>117</v>
      </c>
      <c r="Q474" s="299"/>
      <c r="R474" s="304" t="s">
        <v>100</v>
      </c>
      <c r="S474" s="300"/>
      <c r="T474" s="72"/>
      <c r="U474" s="69"/>
      <c r="V474" s="72"/>
      <c r="W474" s="221"/>
      <c r="Y474" s="222"/>
      <c r="Z474" s="225"/>
      <c r="AA474" s="224"/>
      <c r="AB474" s="225"/>
      <c r="AC474" s="224"/>
      <c r="AD474" s="225"/>
      <c r="AE474" s="225"/>
      <c r="AF474" s="225"/>
      <c r="AG474" s="225"/>
      <c r="AH474" s="225"/>
      <c r="AI474" s="225"/>
      <c r="AJ474" s="237">
        <f t="shared" si="138"/>
        <v>0</v>
      </c>
      <c r="AL474" s="69"/>
      <c r="AN474" s="221"/>
      <c r="AP474" s="222"/>
      <c r="AQ474" s="225"/>
      <c r="AR474" s="225"/>
      <c r="AS474" s="225"/>
      <c r="AT474" s="225"/>
      <c r="AU474" s="225"/>
      <c r="AV474" s="225"/>
      <c r="AW474" s="225"/>
      <c r="AX474" s="225"/>
      <c r="AY474" s="225"/>
      <c r="AZ474" s="225"/>
      <c r="BA474" s="237">
        <f t="shared" si="142"/>
        <v>0</v>
      </c>
      <c r="BC474" s="69"/>
      <c r="BE474" s="221"/>
      <c r="BG474" s="222"/>
      <c r="BH474" s="225"/>
      <c r="BI474" s="225"/>
      <c r="BJ474" s="225"/>
      <c r="BK474" s="225"/>
      <c r="BL474" s="225"/>
      <c r="BM474" s="225"/>
      <c r="BN474" s="225"/>
      <c r="BO474" s="225"/>
      <c r="BP474" s="225"/>
      <c r="BQ474" s="225"/>
      <c r="BR474" s="218">
        <f t="shared" si="143"/>
        <v>0</v>
      </c>
      <c r="BT474" s="69"/>
    </row>
    <row r="475" spans="2:72" outlineLevel="1" x14ac:dyDescent="0.25">
      <c r="B475" s="20"/>
      <c r="C475" s="20"/>
      <c r="D475" s="20"/>
      <c r="E475"/>
      <c r="G475" s="69"/>
      <c r="H475" s="72"/>
      <c r="I475" s="28">
        <f t="shared" si="141"/>
        <v>369</v>
      </c>
      <c r="J475" s="278" t="s">
        <v>391</v>
      </c>
      <c r="K475" s="301"/>
      <c r="L475" s="301"/>
      <c r="M475" s="301"/>
      <c r="N475" s="301"/>
      <c r="O475" s="302"/>
      <c r="P475" s="303" t="s">
        <v>117</v>
      </c>
      <c r="Q475" s="299"/>
      <c r="R475" s="304" t="s">
        <v>100</v>
      </c>
      <c r="S475" s="300"/>
      <c r="T475" s="72"/>
      <c r="U475" s="69"/>
      <c r="V475" s="72"/>
      <c r="W475" s="221"/>
      <c r="Y475" s="222"/>
      <c r="Z475" s="225"/>
      <c r="AA475" s="224"/>
      <c r="AB475" s="225"/>
      <c r="AC475" s="224"/>
      <c r="AD475" s="225"/>
      <c r="AE475" s="225"/>
      <c r="AF475" s="225"/>
      <c r="AG475" s="225"/>
      <c r="AH475" s="225"/>
      <c r="AI475" s="225"/>
      <c r="AJ475" s="237">
        <f t="shared" si="138"/>
        <v>0</v>
      </c>
      <c r="AL475" s="69"/>
      <c r="AN475" s="221"/>
      <c r="AP475" s="222"/>
      <c r="AQ475" s="225"/>
      <c r="AR475" s="225"/>
      <c r="AS475" s="225"/>
      <c r="AT475" s="225"/>
      <c r="AU475" s="225"/>
      <c r="AV475" s="225"/>
      <c r="AW475" s="225"/>
      <c r="AX475" s="225"/>
      <c r="AY475" s="225"/>
      <c r="AZ475" s="225"/>
      <c r="BA475" s="237">
        <f t="shared" si="142"/>
        <v>0</v>
      </c>
      <c r="BC475" s="69"/>
      <c r="BE475" s="221"/>
      <c r="BG475" s="222"/>
      <c r="BH475" s="225"/>
      <c r="BI475" s="225"/>
      <c r="BJ475" s="225"/>
      <c r="BK475" s="225"/>
      <c r="BL475" s="225"/>
      <c r="BM475" s="225"/>
      <c r="BN475" s="225"/>
      <c r="BO475" s="225"/>
      <c r="BP475" s="225"/>
      <c r="BQ475" s="225"/>
      <c r="BR475" s="218">
        <f t="shared" si="143"/>
        <v>0</v>
      </c>
      <c r="BT475" s="69"/>
    </row>
    <row r="476" spans="2:72" ht="71.25" customHeight="1" outlineLevel="1" x14ac:dyDescent="0.25">
      <c r="B476" s="20"/>
      <c r="C476" s="20"/>
      <c r="D476" s="20"/>
      <c r="E476"/>
      <c r="G476" s="69"/>
      <c r="H476" s="72"/>
      <c r="I476" s="28">
        <f t="shared" si="141"/>
        <v>370</v>
      </c>
      <c r="J476" s="371" t="s">
        <v>460</v>
      </c>
      <c r="K476" s="372"/>
      <c r="L476" s="372"/>
      <c r="M476" s="372"/>
      <c r="N476" s="372"/>
      <c r="O476" s="373"/>
      <c r="P476" s="303" t="s">
        <v>397</v>
      </c>
      <c r="Q476" s="299"/>
      <c r="R476" s="304" t="s">
        <v>129</v>
      </c>
      <c r="S476" s="300"/>
      <c r="T476" s="72"/>
      <c r="U476" s="69"/>
      <c r="V476" s="72"/>
      <c r="W476" s="221"/>
      <c r="Y476" s="222"/>
      <c r="Z476" s="225"/>
      <c r="AA476" s="224"/>
      <c r="AB476" s="225"/>
      <c r="AC476" s="224"/>
      <c r="AD476" s="225"/>
      <c r="AE476" s="225"/>
      <c r="AF476" s="225"/>
      <c r="AG476" s="225"/>
      <c r="AH476" s="225"/>
      <c r="AI476" s="225"/>
      <c r="AJ476" s="237">
        <f t="shared" si="138"/>
        <v>0</v>
      </c>
      <c r="AL476" s="69"/>
      <c r="AN476" s="221"/>
      <c r="AP476" s="222"/>
      <c r="AQ476" s="225"/>
      <c r="AR476" s="225"/>
      <c r="AS476" s="225"/>
      <c r="AT476" s="225"/>
      <c r="AU476" s="225"/>
      <c r="AV476" s="225"/>
      <c r="AW476" s="225"/>
      <c r="AX476" s="225"/>
      <c r="AY476" s="225"/>
      <c r="AZ476" s="225"/>
      <c r="BA476" s="237">
        <f t="shared" si="142"/>
        <v>0</v>
      </c>
      <c r="BC476" s="69"/>
      <c r="BE476" s="221"/>
      <c r="BG476" s="222"/>
      <c r="BH476" s="225"/>
      <c r="BI476" s="225"/>
      <c r="BJ476" s="225"/>
      <c r="BK476" s="225"/>
      <c r="BL476" s="225"/>
      <c r="BM476" s="225"/>
      <c r="BN476" s="225"/>
      <c r="BO476" s="225"/>
      <c r="BP476" s="225"/>
      <c r="BQ476" s="225"/>
      <c r="BR476" s="218">
        <f t="shared" si="143"/>
        <v>0</v>
      </c>
      <c r="BT476" s="69"/>
    </row>
    <row r="477" spans="2:72" ht="66.75" customHeight="1" outlineLevel="1" x14ac:dyDescent="0.25">
      <c r="B477" s="20"/>
      <c r="C477" s="20"/>
      <c r="D477" s="20"/>
      <c r="E477"/>
      <c r="G477" s="69"/>
      <c r="H477" s="72"/>
      <c r="I477" s="28">
        <f t="shared" si="141"/>
        <v>371</v>
      </c>
      <c r="J477" s="371" t="s">
        <v>398</v>
      </c>
      <c r="K477" s="372"/>
      <c r="L477" s="372"/>
      <c r="M477" s="372"/>
      <c r="N477" s="372"/>
      <c r="O477" s="373"/>
      <c r="P477" s="303" t="s">
        <v>397</v>
      </c>
      <c r="Q477" s="299"/>
      <c r="R477" s="304" t="s">
        <v>129</v>
      </c>
      <c r="S477" s="300"/>
      <c r="T477" s="72"/>
      <c r="U477" s="69"/>
      <c r="V477" s="72"/>
      <c r="W477" s="221"/>
      <c r="Y477" s="222"/>
      <c r="Z477" s="225"/>
      <c r="AA477" s="224"/>
      <c r="AB477" s="225"/>
      <c r="AC477" s="224"/>
      <c r="AD477" s="225"/>
      <c r="AE477" s="225"/>
      <c r="AF477" s="225"/>
      <c r="AG477" s="225"/>
      <c r="AH477" s="225"/>
      <c r="AI477" s="225"/>
      <c r="AJ477" s="237">
        <f t="shared" si="138"/>
        <v>0</v>
      </c>
      <c r="AL477" s="69"/>
      <c r="AN477" s="221"/>
      <c r="AP477" s="222"/>
      <c r="AQ477" s="225"/>
      <c r="AR477" s="225"/>
      <c r="AS477" s="225"/>
      <c r="AT477" s="225"/>
      <c r="AU477" s="225"/>
      <c r="AV477" s="225"/>
      <c r="AW477" s="225"/>
      <c r="AX477" s="225"/>
      <c r="AY477" s="225"/>
      <c r="AZ477" s="225"/>
      <c r="BA477" s="237">
        <f t="shared" si="142"/>
        <v>0</v>
      </c>
      <c r="BC477" s="69"/>
      <c r="BE477" s="221"/>
      <c r="BG477" s="222"/>
      <c r="BH477" s="225"/>
      <c r="BI477" s="225"/>
      <c r="BJ477" s="225"/>
      <c r="BK477" s="225"/>
      <c r="BL477" s="225"/>
      <c r="BM477" s="225"/>
      <c r="BN477" s="225"/>
      <c r="BO477" s="225"/>
      <c r="BP477" s="225"/>
      <c r="BQ477" s="225"/>
      <c r="BR477" s="218">
        <f t="shared" si="143"/>
        <v>0</v>
      </c>
      <c r="BT477" s="69"/>
    </row>
    <row r="478" spans="2:72" ht="75" customHeight="1" outlineLevel="1" x14ac:dyDescent="0.25">
      <c r="B478" s="20"/>
      <c r="C478" s="20"/>
      <c r="D478" s="20"/>
      <c r="E478"/>
      <c r="G478" s="69"/>
      <c r="H478" s="72"/>
      <c r="I478" s="28">
        <f t="shared" si="141"/>
        <v>372</v>
      </c>
      <c r="J478" s="371" t="s">
        <v>399</v>
      </c>
      <c r="K478" s="372"/>
      <c r="L478" s="372"/>
      <c r="M478" s="372"/>
      <c r="N478" s="372"/>
      <c r="O478" s="373"/>
      <c r="P478" s="303" t="s">
        <v>397</v>
      </c>
      <c r="Q478" s="299"/>
      <c r="R478" s="304" t="s">
        <v>129</v>
      </c>
      <c r="S478" s="300"/>
      <c r="T478" s="72"/>
      <c r="U478" s="69"/>
      <c r="V478" s="72"/>
      <c r="W478" s="221"/>
      <c r="Y478" s="222"/>
      <c r="Z478" s="225"/>
      <c r="AA478" s="224"/>
      <c r="AB478" s="225"/>
      <c r="AC478" s="224"/>
      <c r="AD478" s="225"/>
      <c r="AE478" s="225"/>
      <c r="AF478" s="225"/>
      <c r="AG478" s="225"/>
      <c r="AH478" s="225"/>
      <c r="AI478" s="225"/>
      <c r="AJ478" s="237">
        <f t="shared" si="138"/>
        <v>0</v>
      </c>
      <c r="AL478" s="69"/>
      <c r="AN478" s="221"/>
      <c r="AP478" s="222"/>
      <c r="AQ478" s="225"/>
      <c r="AR478" s="225"/>
      <c r="AS478" s="225"/>
      <c r="AT478" s="225"/>
      <c r="AU478" s="225"/>
      <c r="AV478" s="225"/>
      <c r="AW478" s="225"/>
      <c r="AX478" s="225"/>
      <c r="AY478" s="225"/>
      <c r="AZ478" s="225"/>
      <c r="BA478" s="237">
        <f t="shared" si="142"/>
        <v>0</v>
      </c>
      <c r="BC478" s="69"/>
      <c r="BE478" s="221"/>
      <c r="BG478" s="222"/>
      <c r="BH478" s="225"/>
      <c r="BI478" s="225"/>
      <c r="BJ478" s="225"/>
      <c r="BK478" s="225"/>
      <c r="BL478" s="225"/>
      <c r="BM478" s="225"/>
      <c r="BN478" s="225"/>
      <c r="BO478" s="225"/>
      <c r="BP478" s="225"/>
      <c r="BQ478" s="225"/>
      <c r="BR478" s="218">
        <f t="shared" si="143"/>
        <v>0</v>
      </c>
      <c r="BT478" s="69"/>
    </row>
    <row r="479" spans="2:72" ht="77.25" customHeight="1" outlineLevel="1" x14ac:dyDescent="0.25">
      <c r="B479" s="20"/>
      <c r="C479" s="20"/>
      <c r="D479" s="20"/>
      <c r="E479"/>
      <c r="G479" s="69"/>
      <c r="H479" s="72"/>
      <c r="I479" s="28">
        <f t="shared" si="141"/>
        <v>373</v>
      </c>
      <c r="J479" s="371" t="s">
        <v>400</v>
      </c>
      <c r="K479" s="372"/>
      <c r="L479" s="372"/>
      <c r="M479" s="372"/>
      <c r="N479" s="372"/>
      <c r="O479" s="373"/>
      <c r="P479" s="303" t="s">
        <v>397</v>
      </c>
      <c r="Q479" s="299"/>
      <c r="R479" s="304" t="s">
        <v>129</v>
      </c>
      <c r="S479" s="300"/>
      <c r="T479" s="72"/>
      <c r="U479" s="69"/>
      <c r="V479" s="72"/>
      <c r="W479" s="221"/>
      <c r="Y479" s="222"/>
      <c r="Z479" s="225"/>
      <c r="AA479" s="224"/>
      <c r="AB479" s="225"/>
      <c r="AC479" s="224"/>
      <c r="AD479" s="225"/>
      <c r="AE479" s="225"/>
      <c r="AF479" s="225"/>
      <c r="AG479" s="225"/>
      <c r="AH479" s="225"/>
      <c r="AI479" s="225"/>
      <c r="AJ479" s="237">
        <f t="shared" si="138"/>
        <v>0</v>
      </c>
      <c r="AL479" s="69"/>
      <c r="AN479" s="221"/>
      <c r="AP479" s="222"/>
      <c r="AQ479" s="225"/>
      <c r="AR479" s="225"/>
      <c r="AS479" s="225"/>
      <c r="AT479" s="225"/>
      <c r="AU479" s="225"/>
      <c r="AV479" s="225"/>
      <c r="AW479" s="225"/>
      <c r="AX479" s="225"/>
      <c r="AY479" s="225"/>
      <c r="AZ479" s="225"/>
      <c r="BA479" s="237">
        <f t="shared" si="142"/>
        <v>0</v>
      </c>
      <c r="BC479" s="69"/>
      <c r="BE479" s="221"/>
      <c r="BG479" s="222"/>
      <c r="BH479" s="225"/>
      <c r="BI479" s="225"/>
      <c r="BJ479" s="225"/>
      <c r="BK479" s="225"/>
      <c r="BL479" s="225"/>
      <c r="BM479" s="225"/>
      <c r="BN479" s="225"/>
      <c r="BO479" s="225"/>
      <c r="BP479" s="225"/>
      <c r="BQ479" s="225"/>
      <c r="BR479" s="218">
        <f t="shared" si="143"/>
        <v>0</v>
      </c>
      <c r="BT479" s="69"/>
    </row>
    <row r="480" spans="2:72" outlineLevel="1" x14ac:dyDescent="0.25">
      <c r="B480" s="20"/>
      <c r="C480" s="20"/>
      <c r="D480" s="20"/>
      <c r="E480"/>
      <c r="G480" s="69"/>
      <c r="H480" s="72"/>
      <c r="I480" s="28">
        <f t="shared" si="141"/>
        <v>374</v>
      </c>
      <c r="J480" s="278" t="s">
        <v>197</v>
      </c>
      <c r="K480" s="301"/>
      <c r="L480" s="301"/>
      <c r="M480" s="301"/>
      <c r="N480" s="301"/>
      <c r="O480" s="302"/>
      <c r="P480" s="303" t="s">
        <v>198</v>
      </c>
      <c r="Q480" s="299"/>
      <c r="R480" s="304"/>
      <c r="S480" s="300"/>
      <c r="T480" s="72"/>
      <c r="U480" s="69"/>
      <c r="V480" s="72"/>
      <c r="W480" s="221"/>
      <c r="Y480" s="222"/>
      <c r="Z480" s="225"/>
      <c r="AA480" s="224"/>
      <c r="AB480" s="225"/>
      <c r="AC480" s="224"/>
      <c r="AD480" s="225"/>
      <c r="AE480" s="225"/>
      <c r="AF480" s="225"/>
      <c r="AG480" s="225"/>
      <c r="AH480" s="225"/>
      <c r="AI480" s="225"/>
      <c r="AJ480" s="237">
        <f t="shared" si="138"/>
        <v>0</v>
      </c>
      <c r="AL480" s="69"/>
      <c r="AN480" s="221"/>
      <c r="AP480" s="222"/>
      <c r="AQ480" s="225"/>
      <c r="AR480" s="225"/>
      <c r="AS480" s="225"/>
      <c r="AT480" s="225"/>
      <c r="AU480" s="225"/>
      <c r="AV480" s="225"/>
      <c r="AW480" s="225"/>
      <c r="AX480" s="225"/>
      <c r="AY480" s="225"/>
      <c r="AZ480" s="225"/>
      <c r="BA480" s="237">
        <f t="shared" si="142"/>
        <v>0</v>
      </c>
      <c r="BC480" s="69"/>
      <c r="BE480" s="221"/>
      <c r="BG480" s="222"/>
      <c r="BH480" s="225"/>
      <c r="BI480" s="225"/>
      <c r="BJ480" s="225"/>
      <c r="BK480" s="225"/>
      <c r="BL480" s="225"/>
      <c r="BM480" s="225"/>
      <c r="BN480" s="225"/>
      <c r="BO480" s="225"/>
      <c r="BP480" s="225"/>
      <c r="BQ480" s="225"/>
      <c r="BR480" s="218">
        <f t="shared" si="143"/>
        <v>0</v>
      </c>
      <c r="BT480" s="69"/>
    </row>
    <row r="481" spans="2:72" outlineLevel="1" x14ac:dyDescent="0.25">
      <c r="B481" s="20"/>
      <c r="C481" s="20"/>
      <c r="D481" s="20"/>
      <c r="E481"/>
      <c r="G481" s="69"/>
      <c r="H481" s="72"/>
      <c r="I481" s="28">
        <f t="shared" si="141"/>
        <v>375</v>
      </c>
      <c r="J481" s="278" t="s">
        <v>461</v>
      </c>
      <c r="K481" s="301"/>
      <c r="L481" s="301"/>
      <c r="M481" s="301"/>
      <c r="N481" s="301"/>
      <c r="O481" s="302"/>
      <c r="P481" s="303" t="s">
        <v>117</v>
      </c>
      <c r="Q481" s="299"/>
      <c r="R481" s="304" t="s">
        <v>100</v>
      </c>
      <c r="S481" s="300"/>
      <c r="T481" s="72"/>
      <c r="U481" s="69"/>
      <c r="V481" s="72"/>
      <c r="W481" s="221"/>
      <c r="Y481" s="222"/>
      <c r="Z481" s="225"/>
      <c r="AA481" s="224"/>
      <c r="AB481" s="225"/>
      <c r="AC481" s="224"/>
      <c r="AD481" s="225"/>
      <c r="AE481" s="225"/>
      <c r="AF481" s="225"/>
      <c r="AG481" s="225"/>
      <c r="AH481" s="225"/>
      <c r="AI481" s="225"/>
      <c r="AJ481" s="237">
        <f t="shared" si="138"/>
        <v>0</v>
      </c>
      <c r="AL481" s="69"/>
      <c r="AN481" s="221"/>
      <c r="AP481" s="222"/>
      <c r="AQ481" s="225"/>
      <c r="AR481" s="225"/>
      <c r="AS481" s="225"/>
      <c r="AT481" s="225"/>
      <c r="AU481" s="225"/>
      <c r="AV481" s="225"/>
      <c r="AW481" s="225"/>
      <c r="AX481" s="225"/>
      <c r="AY481" s="225"/>
      <c r="AZ481" s="225"/>
      <c r="BA481" s="237">
        <f t="shared" si="142"/>
        <v>0</v>
      </c>
      <c r="BC481" s="69"/>
      <c r="BE481" s="221"/>
      <c r="BG481" s="222"/>
      <c r="BH481" s="225"/>
      <c r="BI481" s="225"/>
      <c r="BJ481" s="225"/>
      <c r="BK481" s="225"/>
      <c r="BL481" s="225"/>
      <c r="BM481" s="225"/>
      <c r="BN481" s="225"/>
      <c r="BO481" s="225"/>
      <c r="BP481" s="225"/>
      <c r="BQ481" s="225"/>
      <c r="BR481" s="218">
        <f t="shared" si="143"/>
        <v>0</v>
      </c>
      <c r="BT481" s="69"/>
    </row>
    <row r="482" spans="2:72" outlineLevel="1" x14ac:dyDescent="0.25">
      <c r="B482" s="20"/>
      <c r="C482" s="20"/>
      <c r="D482" s="20"/>
      <c r="E482"/>
      <c r="G482" s="69"/>
      <c r="H482" s="72"/>
      <c r="I482" s="28">
        <f t="shared" si="141"/>
        <v>376</v>
      </c>
      <c r="J482" s="278" t="s">
        <v>462</v>
      </c>
      <c r="K482" s="301"/>
      <c r="L482" s="301"/>
      <c r="M482" s="301"/>
      <c r="N482" s="301"/>
      <c r="O482" s="302"/>
      <c r="P482" s="303" t="s">
        <v>117</v>
      </c>
      <c r="Q482" s="299"/>
      <c r="R482" s="304" t="s">
        <v>100</v>
      </c>
      <c r="S482" s="300"/>
      <c r="T482" s="72"/>
      <c r="U482" s="69"/>
      <c r="V482" s="72"/>
      <c r="W482" s="221"/>
      <c r="Y482" s="222"/>
      <c r="Z482" s="225"/>
      <c r="AA482" s="224"/>
      <c r="AB482" s="225"/>
      <c r="AC482" s="224"/>
      <c r="AD482" s="225"/>
      <c r="AE482" s="225"/>
      <c r="AF482" s="225"/>
      <c r="AG482" s="225"/>
      <c r="AH482" s="225"/>
      <c r="AI482" s="225"/>
      <c r="AJ482" s="237">
        <f t="shared" si="138"/>
        <v>0</v>
      </c>
      <c r="AL482" s="69"/>
      <c r="AN482" s="221"/>
      <c r="AP482" s="222"/>
      <c r="AQ482" s="225"/>
      <c r="AR482" s="225"/>
      <c r="AS482" s="225"/>
      <c r="AT482" s="225"/>
      <c r="AU482" s="225"/>
      <c r="AV482" s="225"/>
      <c r="AW482" s="225"/>
      <c r="AX482" s="225"/>
      <c r="AY482" s="225"/>
      <c r="AZ482" s="225"/>
      <c r="BA482" s="237">
        <f t="shared" si="142"/>
        <v>0</v>
      </c>
      <c r="BC482" s="69"/>
      <c r="BE482" s="221"/>
      <c r="BG482" s="222"/>
      <c r="BH482" s="225"/>
      <c r="BI482" s="225"/>
      <c r="BJ482" s="225"/>
      <c r="BK482" s="225"/>
      <c r="BL482" s="225"/>
      <c r="BM482" s="225"/>
      <c r="BN482" s="225"/>
      <c r="BO482" s="225"/>
      <c r="BP482" s="225"/>
      <c r="BQ482" s="225"/>
      <c r="BR482" s="218">
        <f t="shared" si="143"/>
        <v>0</v>
      </c>
      <c r="BT482" s="69"/>
    </row>
    <row r="483" spans="2:72" outlineLevel="1" x14ac:dyDescent="0.25">
      <c r="B483" s="20"/>
      <c r="C483" s="20"/>
      <c r="D483" s="20"/>
      <c r="E483"/>
      <c r="G483" s="69"/>
      <c r="H483" s="72"/>
      <c r="I483" s="28">
        <f t="shared" si="141"/>
        <v>377</v>
      </c>
      <c r="J483" s="278" t="s">
        <v>463</v>
      </c>
      <c r="K483" s="301"/>
      <c r="L483" s="301"/>
      <c r="M483" s="301"/>
      <c r="N483" s="301"/>
      <c r="O483" s="302"/>
      <c r="P483" s="303" t="s">
        <v>117</v>
      </c>
      <c r="Q483" s="299"/>
      <c r="R483" s="304" t="s">
        <v>100</v>
      </c>
      <c r="S483" s="300"/>
      <c r="T483" s="72"/>
      <c r="U483" s="69"/>
      <c r="V483" s="72"/>
      <c r="W483" s="221"/>
      <c r="Y483" s="222"/>
      <c r="Z483" s="225"/>
      <c r="AA483" s="224"/>
      <c r="AB483" s="225"/>
      <c r="AC483" s="224"/>
      <c r="AD483" s="225"/>
      <c r="AE483" s="225"/>
      <c r="AF483" s="225"/>
      <c r="AG483" s="225"/>
      <c r="AH483" s="225"/>
      <c r="AI483" s="225"/>
      <c r="AJ483" s="237">
        <f t="shared" si="138"/>
        <v>0</v>
      </c>
      <c r="AL483" s="69"/>
      <c r="AN483" s="221"/>
      <c r="AP483" s="222"/>
      <c r="AQ483" s="225"/>
      <c r="AR483" s="225"/>
      <c r="AS483" s="225"/>
      <c r="AT483" s="225"/>
      <c r="AU483" s="225"/>
      <c r="AV483" s="225"/>
      <c r="AW483" s="225"/>
      <c r="AX483" s="225"/>
      <c r="AY483" s="225"/>
      <c r="AZ483" s="225"/>
      <c r="BA483" s="237">
        <f t="shared" si="142"/>
        <v>0</v>
      </c>
      <c r="BC483" s="69"/>
      <c r="BE483" s="221"/>
      <c r="BG483" s="222"/>
      <c r="BH483" s="225"/>
      <c r="BI483" s="225"/>
      <c r="BJ483" s="225"/>
      <c r="BK483" s="225"/>
      <c r="BL483" s="225"/>
      <c r="BM483" s="225"/>
      <c r="BN483" s="225"/>
      <c r="BO483" s="225"/>
      <c r="BP483" s="225"/>
      <c r="BQ483" s="225"/>
      <c r="BR483" s="218">
        <f t="shared" si="143"/>
        <v>0</v>
      </c>
      <c r="BT483" s="69"/>
    </row>
    <row r="484" spans="2:72" outlineLevel="1" x14ac:dyDescent="0.25">
      <c r="B484" s="20"/>
      <c r="C484" s="20"/>
      <c r="D484" s="20"/>
      <c r="E484"/>
      <c r="G484" s="69"/>
      <c r="H484" s="72"/>
      <c r="I484" s="28">
        <f t="shared" si="141"/>
        <v>378</v>
      </c>
      <c r="J484" s="278" t="s">
        <v>464</v>
      </c>
      <c r="K484" s="301"/>
      <c r="L484" s="301"/>
      <c r="M484" s="301"/>
      <c r="N484" s="301"/>
      <c r="O484" s="302"/>
      <c r="P484" s="303" t="s">
        <v>396</v>
      </c>
      <c r="Q484" s="299"/>
      <c r="R484" s="304" t="s">
        <v>129</v>
      </c>
      <c r="S484" s="300"/>
      <c r="T484" s="72"/>
      <c r="U484" s="69"/>
      <c r="V484" s="72"/>
      <c r="W484" s="221"/>
      <c r="Y484" s="222"/>
      <c r="Z484" s="225"/>
      <c r="AA484" s="224"/>
      <c r="AB484" s="225"/>
      <c r="AC484" s="224"/>
      <c r="AD484" s="225"/>
      <c r="AE484" s="225"/>
      <c r="AF484" s="225"/>
      <c r="AG484" s="225"/>
      <c r="AH484" s="225"/>
      <c r="AI484" s="225"/>
      <c r="AJ484" s="237">
        <f t="shared" si="138"/>
        <v>0</v>
      </c>
      <c r="AL484" s="69"/>
      <c r="AN484" s="221"/>
      <c r="AP484" s="222"/>
      <c r="AQ484" s="225"/>
      <c r="AR484" s="225"/>
      <c r="AS484" s="225"/>
      <c r="AT484" s="225"/>
      <c r="AU484" s="225"/>
      <c r="AV484" s="225"/>
      <c r="AW484" s="225"/>
      <c r="AX484" s="225"/>
      <c r="AY484" s="225"/>
      <c r="AZ484" s="225"/>
      <c r="BA484" s="237">
        <f t="shared" si="142"/>
        <v>0</v>
      </c>
      <c r="BC484" s="69"/>
      <c r="BE484" s="221"/>
      <c r="BG484" s="222"/>
      <c r="BH484" s="225"/>
      <c r="BI484" s="225"/>
      <c r="BJ484" s="225"/>
      <c r="BK484" s="225"/>
      <c r="BL484" s="225"/>
      <c r="BM484" s="225"/>
      <c r="BN484" s="225"/>
      <c r="BO484" s="225"/>
      <c r="BP484" s="225"/>
      <c r="BQ484" s="225"/>
      <c r="BR484" s="218">
        <f t="shared" si="143"/>
        <v>0</v>
      </c>
      <c r="BT484" s="69"/>
    </row>
    <row r="485" spans="2:72" outlineLevel="1" x14ac:dyDescent="0.25">
      <c r="B485" s="20"/>
      <c r="C485" s="20"/>
      <c r="D485" s="20"/>
      <c r="E485"/>
      <c r="G485" s="69"/>
      <c r="H485" s="72"/>
      <c r="I485" s="28">
        <f t="shared" si="141"/>
        <v>379</v>
      </c>
      <c r="J485" s="278" t="s">
        <v>465</v>
      </c>
      <c r="K485" s="301"/>
      <c r="L485" s="301"/>
      <c r="M485" s="301"/>
      <c r="N485" s="301"/>
      <c r="O485" s="302"/>
      <c r="P485" s="303" t="s">
        <v>396</v>
      </c>
      <c r="Q485" s="299"/>
      <c r="R485" s="304" t="s">
        <v>129</v>
      </c>
      <c r="S485" s="300"/>
      <c r="T485" s="72"/>
      <c r="U485" s="69"/>
      <c r="V485" s="72"/>
      <c r="W485" s="221"/>
      <c r="Y485" s="222"/>
      <c r="Z485" s="225"/>
      <c r="AA485" s="224"/>
      <c r="AB485" s="225"/>
      <c r="AC485" s="224"/>
      <c r="AD485" s="225"/>
      <c r="AE485" s="225"/>
      <c r="AF485" s="225"/>
      <c r="AG485" s="225"/>
      <c r="AH485" s="225"/>
      <c r="AI485" s="225"/>
      <c r="AJ485" s="237">
        <f t="shared" si="138"/>
        <v>0</v>
      </c>
      <c r="AL485" s="69"/>
      <c r="AN485" s="221"/>
      <c r="AP485" s="222"/>
      <c r="AQ485" s="225"/>
      <c r="AR485" s="225"/>
      <c r="AS485" s="225"/>
      <c r="AT485" s="225"/>
      <c r="AU485" s="225"/>
      <c r="AV485" s="225"/>
      <c r="AW485" s="225"/>
      <c r="AX485" s="225"/>
      <c r="AY485" s="225"/>
      <c r="AZ485" s="225"/>
      <c r="BA485" s="237">
        <f t="shared" si="142"/>
        <v>0</v>
      </c>
      <c r="BC485" s="69"/>
      <c r="BE485" s="221"/>
      <c r="BG485" s="222"/>
      <c r="BH485" s="225"/>
      <c r="BI485" s="225"/>
      <c r="BJ485" s="225"/>
      <c r="BK485" s="225"/>
      <c r="BL485" s="225"/>
      <c r="BM485" s="225"/>
      <c r="BN485" s="225"/>
      <c r="BO485" s="225"/>
      <c r="BP485" s="225"/>
      <c r="BQ485" s="225"/>
      <c r="BR485" s="218">
        <f t="shared" si="143"/>
        <v>0</v>
      </c>
      <c r="BT485" s="69"/>
    </row>
    <row r="486" spans="2:72" outlineLevel="1" x14ac:dyDescent="0.25">
      <c r="B486" s="20"/>
      <c r="C486" s="20"/>
      <c r="D486" s="20"/>
      <c r="E486"/>
      <c r="G486" s="69"/>
      <c r="H486" s="72"/>
      <c r="I486" s="28">
        <f t="shared" si="141"/>
        <v>380</v>
      </c>
      <c r="J486" s="278" t="s">
        <v>466</v>
      </c>
      <c r="K486" s="301"/>
      <c r="L486" s="301"/>
      <c r="M486" s="301"/>
      <c r="N486" s="301"/>
      <c r="O486" s="302"/>
      <c r="P486" s="303" t="s">
        <v>396</v>
      </c>
      <c r="Q486" s="299"/>
      <c r="R486" s="304" t="s">
        <v>129</v>
      </c>
      <c r="S486" s="300"/>
      <c r="T486" s="72"/>
      <c r="U486" s="69"/>
      <c r="V486" s="72"/>
      <c r="W486" s="221"/>
      <c r="Y486" s="222"/>
      <c r="Z486" s="225"/>
      <c r="AA486" s="224"/>
      <c r="AB486" s="225"/>
      <c r="AC486" s="224"/>
      <c r="AD486" s="225"/>
      <c r="AE486" s="225"/>
      <c r="AF486" s="225"/>
      <c r="AG486" s="225"/>
      <c r="AH486" s="225"/>
      <c r="AI486" s="225"/>
      <c r="AJ486" s="237">
        <f t="shared" si="138"/>
        <v>0</v>
      </c>
      <c r="AL486" s="69"/>
      <c r="AN486" s="221"/>
      <c r="AP486" s="222"/>
      <c r="AQ486" s="225"/>
      <c r="AR486" s="225"/>
      <c r="AS486" s="225"/>
      <c r="AT486" s="225"/>
      <c r="AU486" s="225"/>
      <c r="AV486" s="225"/>
      <c r="AW486" s="225"/>
      <c r="AX486" s="225"/>
      <c r="AY486" s="225"/>
      <c r="AZ486" s="225"/>
      <c r="BA486" s="237">
        <f t="shared" si="142"/>
        <v>0</v>
      </c>
      <c r="BC486" s="69"/>
      <c r="BE486" s="221"/>
      <c r="BG486" s="222"/>
      <c r="BH486" s="225"/>
      <c r="BI486" s="225"/>
      <c r="BJ486" s="225"/>
      <c r="BK486" s="225"/>
      <c r="BL486" s="225"/>
      <c r="BM486" s="225"/>
      <c r="BN486" s="225"/>
      <c r="BO486" s="225"/>
      <c r="BP486" s="225"/>
      <c r="BQ486" s="225"/>
      <c r="BR486" s="218">
        <f t="shared" si="143"/>
        <v>0</v>
      </c>
      <c r="BT486" s="69"/>
    </row>
    <row r="487" spans="2:72" outlineLevel="1" x14ac:dyDescent="0.25">
      <c r="B487" s="20"/>
      <c r="C487" s="20"/>
      <c r="D487" s="20"/>
      <c r="E487"/>
      <c r="G487" s="69"/>
      <c r="H487" s="72"/>
      <c r="I487" s="28">
        <f t="shared" si="141"/>
        <v>381</v>
      </c>
      <c r="J487" s="278" t="s">
        <v>467</v>
      </c>
      <c r="K487" s="301"/>
      <c r="L487" s="301"/>
      <c r="M487" s="301"/>
      <c r="N487" s="301"/>
      <c r="O487" s="302"/>
      <c r="P487" s="303" t="s">
        <v>100</v>
      </c>
      <c r="Q487" s="299"/>
      <c r="R487" s="304" t="s">
        <v>129</v>
      </c>
      <c r="S487" s="300"/>
      <c r="T487" s="72"/>
      <c r="U487" s="69"/>
      <c r="V487" s="72"/>
      <c r="W487" s="221"/>
      <c r="Y487" s="222"/>
      <c r="Z487" s="225"/>
      <c r="AA487" s="224"/>
      <c r="AB487" s="225"/>
      <c r="AC487" s="224"/>
      <c r="AD487" s="225"/>
      <c r="AE487" s="225"/>
      <c r="AF487" s="225"/>
      <c r="AG487" s="225"/>
      <c r="AH487" s="225"/>
      <c r="AI487" s="225"/>
      <c r="AJ487" s="237">
        <f t="shared" si="138"/>
        <v>0</v>
      </c>
      <c r="AL487" s="69"/>
      <c r="AN487" s="221"/>
      <c r="AP487" s="222"/>
      <c r="AQ487" s="225"/>
      <c r="AR487" s="225"/>
      <c r="AS487" s="225"/>
      <c r="AT487" s="225"/>
      <c r="AU487" s="225"/>
      <c r="AV487" s="225"/>
      <c r="AW487" s="225"/>
      <c r="AX487" s="225"/>
      <c r="AY487" s="225"/>
      <c r="AZ487" s="225"/>
      <c r="BA487" s="237">
        <f t="shared" si="142"/>
        <v>0</v>
      </c>
      <c r="BC487" s="69"/>
      <c r="BE487" s="221"/>
      <c r="BG487" s="222"/>
      <c r="BH487" s="225"/>
      <c r="BI487" s="225"/>
      <c r="BJ487" s="225"/>
      <c r="BK487" s="225"/>
      <c r="BL487" s="225"/>
      <c r="BM487" s="225"/>
      <c r="BN487" s="225"/>
      <c r="BO487" s="225"/>
      <c r="BP487" s="225"/>
      <c r="BQ487" s="225"/>
      <c r="BR487" s="218">
        <f t="shared" si="143"/>
        <v>0</v>
      </c>
      <c r="BT487" s="69"/>
    </row>
    <row r="488" spans="2:72" outlineLevel="1" x14ac:dyDescent="0.25">
      <c r="B488" s="20"/>
      <c r="C488" s="20"/>
      <c r="D488" s="20"/>
      <c r="E488"/>
      <c r="G488" s="69"/>
      <c r="H488" s="72"/>
      <c r="I488" s="28">
        <f t="shared" si="141"/>
        <v>382</v>
      </c>
      <c r="J488" s="278" t="s">
        <v>468</v>
      </c>
      <c r="K488" s="301"/>
      <c r="L488" s="301"/>
      <c r="M488" s="301"/>
      <c r="N488" s="301"/>
      <c r="O488" s="302"/>
      <c r="P488" s="303" t="s">
        <v>100</v>
      </c>
      <c r="Q488" s="312"/>
      <c r="R488" s="304" t="s">
        <v>129</v>
      </c>
      <c r="S488" s="314"/>
      <c r="T488" s="72"/>
      <c r="U488" s="69"/>
      <c r="V488" s="72"/>
      <c r="W488" s="221"/>
      <c r="Y488" s="222"/>
      <c r="Z488" s="225"/>
      <c r="AA488" s="224"/>
      <c r="AB488" s="225"/>
      <c r="AC488" s="224"/>
      <c r="AD488" s="225"/>
      <c r="AE488" s="225"/>
      <c r="AF488" s="225"/>
      <c r="AG488" s="225"/>
      <c r="AH488" s="225"/>
      <c r="AI488" s="225"/>
      <c r="AJ488" s="237">
        <f t="shared" si="138"/>
        <v>0</v>
      </c>
      <c r="AL488" s="69"/>
      <c r="AN488" s="221"/>
      <c r="AP488" s="222"/>
      <c r="AQ488" s="225"/>
      <c r="AR488" s="225"/>
      <c r="AS488" s="225"/>
      <c r="AT488" s="225"/>
      <c r="AU488" s="225"/>
      <c r="AV488" s="225"/>
      <c r="AW488" s="225"/>
      <c r="AX488" s="225"/>
      <c r="AY488" s="225"/>
      <c r="AZ488" s="225"/>
      <c r="BA488" s="237">
        <f t="shared" si="142"/>
        <v>0</v>
      </c>
      <c r="BC488" s="69"/>
      <c r="BE488" s="221"/>
      <c r="BG488" s="222"/>
      <c r="BH488" s="225"/>
      <c r="BI488" s="225"/>
      <c r="BJ488" s="225"/>
      <c r="BK488" s="225"/>
      <c r="BL488" s="225"/>
      <c r="BM488" s="225"/>
      <c r="BN488" s="225"/>
      <c r="BO488" s="225"/>
      <c r="BP488" s="225"/>
      <c r="BQ488" s="225"/>
      <c r="BR488" s="218">
        <f t="shared" si="143"/>
        <v>0</v>
      </c>
      <c r="BT488" s="69"/>
    </row>
    <row r="489" spans="2:72" outlineLevel="1" x14ac:dyDescent="0.25">
      <c r="B489" s="20"/>
      <c r="C489" s="20"/>
      <c r="D489" s="20"/>
      <c r="E489"/>
      <c r="G489" s="69"/>
      <c r="H489" s="72"/>
      <c r="I489" s="28"/>
      <c r="J489" s="278"/>
      <c r="K489" s="309"/>
      <c r="L489" s="309"/>
      <c r="M489" s="309"/>
      <c r="N489" s="309"/>
      <c r="O489" s="310"/>
      <c r="P489" s="311"/>
      <c r="Q489" s="312"/>
      <c r="R489" s="313"/>
      <c r="S489" s="314"/>
      <c r="T489" s="72"/>
      <c r="U489" s="69"/>
      <c r="V489" s="72"/>
      <c r="W489" s="221"/>
      <c r="Y489" s="222"/>
      <c r="Z489" s="225"/>
      <c r="AA489" s="224"/>
      <c r="AB489" s="225"/>
      <c r="AC489" s="224"/>
      <c r="AD489" s="225"/>
      <c r="AE489" s="225"/>
      <c r="AF489" s="225"/>
      <c r="AG489" s="225"/>
      <c r="AH489" s="225"/>
      <c r="AI489" s="225"/>
      <c r="AJ489" s="237"/>
      <c r="AL489" s="69"/>
      <c r="AN489" s="221"/>
      <c r="AP489" s="222"/>
      <c r="AQ489" s="225"/>
      <c r="AR489" s="225"/>
      <c r="AS489" s="225"/>
      <c r="AT489" s="225"/>
      <c r="AU489" s="225"/>
      <c r="AV489" s="225"/>
      <c r="AW489" s="225"/>
      <c r="AX489" s="225"/>
      <c r="AY489" s="225"/>
      <c r="AZ489" s="225"/>
      <c r="BA489" s="237"/>
      <c r="BC489" s="69"/>
      <c r="BE489" s="221"/>
      <c r="BG489" s="222"/>
      <c r="BH489" s="225"/>
      <c r="BI489" s="225"/>
      <c r="BJ489" s="225"/>
      <c r="BK489" s="225"/>
      <c r="BL489" s="225"/>
      <c r="BM489" s="225"/>
      <c r="BN489" s="225"/>
      <c r="BO489" s="225"/>
      <c r="BP489" s="225"/>
      <c r="BQ489" s="225"/>
      <c r="BR489" s="218"/>
      <c r="BT489" s="69"/>
    </row>
    <row r="490" spans="2:72" x14ac:dyDescent="0.25">
      <c r="B490" s="20" t="e">
        <f>#REF!</f>
        <v>#REF!</v>
      </c>
      <c r="C490" s="20" t="str">
        <f>IF(ISERROR(I490+1)=TRUE,I490,IF(I490="","",MAX(C$15:C488)+1))</f>
        <v/>
      </c>
      <c r="D490" s="20" t="str">
        <f t="shared" ref="D490:D494" si="144">IF(I490="","",IF(ISERROR(I490+1)=TRUE,"",1))</f>
        <v/>
      </c>
      <c r="E490"/>
      <c r="G490" s="69"/>
      <c r="H490" s="72"/>
      <c r="I490" s="66" t="s">
        <v>96</v>
      </c>
      <c r="J490" s="22"/>
      <c r="K490" s="22"/>
      <c r="L490" s="22"/>
      <c r="M490" s="22"/>
      <c r="N490" s="22"/>
      <c r="O490" s="22"/>
      <c r="P490" s="22"/>
      <c r="Q490" s="146"/>
      <c r="R490" s="22"/>
      <c r="S490" s="166"/>
      <c r="T490" s="72"/>
      <c r="U490" s="69"/>
      <c r="V490" s="86"/>
      <c r="W490" s="229" t="str">
        <f>W$34</f>
        <v>Total [US$]</v>
      </c>
      <c r="Y490" s="242">
        <f t="shared" ref="Y490:AI490" si="145">SUMPRODUCT(Y$371:Y$488,$Q$371:$Q$488)</f>
        <v>0</v>
      </c>
      <c r="Z490" s="242">
        <f t="shared" si="145"/>
        <v>0</v>
      </c>
      <c r="AA490" s="242">
        <f t="shared" si="145"/>
        <v>0</v>
      </c>
      <c r="AB490" s="242">
        <f t="shared" si="145"/>
        <v>0</v>
      </c>
      <c r="AC490" s="242">
        <f t="shared" si="145"/>
        <v>0</v>
      </c>
      <c r="AD490" s="242">
        <f t="shared" si="145"/>
        <v>0</v>
      </c>
      <c r="AE490" s="242">
        <f t="shared" si="145"/>
        <v>0</v>
      </c>
      <c r="AF490" s="242">
        <f t="shared" si="145"/>
        <v>0</v>
      </c>
      <c r="AG490" s="242">
        <f t="shared" si="145"/>
        <v>0</v>
      </c>
      <c r="AH490" s="242">
        <f t="shared" si="145"/>
        <v>0</v>
      </c>
      <c r="AI490" s="242">
        <f t="shared" si="145"/>
        <v>0</v>
      </c>
      <c r="AJ490" s="231">
        <f>SUM(Y490:AI490)</f>
        <v>0</v>
      </c>
      <c r="AL490" s="69"/>
      <c r="AN490" s="229" t="str">
        <f>AN$34</f>
        <v>Total [US$]</v>
      </c>
      <c r="AP490" s="240">
        <f t="shared" ref="AP490:AZ490" si="146">SUMPRODUCT(AP$371:AP$488,$Q$371:$Q$488)</f>
        <v>0</v>
      </c>
      <c r="AQ490" s="240">
        <f t="shared" si="146"/>
        <v>0</v>
      </c>
      <c r="AR490" s="240">
        <f t="shared" si="146"/>
        <v>0</v>
      </c>
      <c r="AS490" s="240">
        <f t="shared" si="146"/>
        <v>0</v>
      </c>
      <c r="AT490" s="240">
        <f t="shared" si="146"/>
        <v>0</v>
      </c>
      <c r="AU490" s="240">
        <f t="shared" si="146"/>
        <v>0</v>
      </c>
      <c r="AV490" s="240">
        <f t="shared" si="146"/>
        <v>0</v>
      </c>
      <c r="AW490" s="240">
        <f t="shared" si="146"/>
        <v>0</v>
      </c>
      <c r="AX490" s="240">
        <f t="shared" si="146"/>
        <v>0</v>
      </c>
      <c r="AY490" s="240">
        <f t="shared" si="146"/>
        <v>0</v>
      </c>
      <c r="AZ490" s="240">
        <f t="shared" si="146"/>
        <v>0</v>
      </c>
      <c r="BA490" s="231">
        <f>SUM(AP490:AZ490)</f>
        <v>0</v>
      </c>
      <c r="BC490" s="69"/>
      <c r="BE490" s="229" t="str">
        <f>BE$34</f>
        <v>Total [US$]</v>
      </c>
      <c r="BG490" s="240">
        <f t="shared" ref="BG490:BQ490" si="147">SUMPRODUCT(BG$371:BG$488,$Q$371:$Q$488)</f>
        <v>0</v>
      </c>
      <c r="BH490" s="240">
        <f t="shared" si="147"/>
        <v>0</v>
      </c>
      <c r="BI490" s="240">
        <f t="shared" si="147"/>
        <v>0</v>
      </c>
      <c r="BJ490" s="240">
        <f t="shared" si="147"/>
        <v>0</v>
      </c>
      <c r="BK490" s="240">
        <f t="shared" si="147"/>
        <v>0</v>
      </c>
      <c r="BL490" s="240">
        <f t="shared" si="147"/>
        <v>0</v>
      </c>
      <c r="BM490" s="240">
        <f t="shared" si="147"/>
        <v>0</v>
      </c>
      <c r="BN490" s="240">
        <f t="shared" si="147"/>
        <v>0</v>
      </c>
      <c r="BO490" s="240">
        <f t="shared" si="147"/>
        <v>0</v>
      </c>
      <c r="BP490" s="240">
        <f t="shared" si="147"/>
        <v>0</v>
      </c>
      <c r="BQ490" s="240">
        <f t="shared" si="147"/>
        <v>0</v>
      </c>
      <c r="BR490" s="231">
        <f>SUM(BG490:BQ490)</f>
        <v>0</v>
      </c>
      <c r="BT490" s="69"/>
    </row>
    <row r="491" spans="2:72" x14ac:dyDescent="0.25">
      <c r="B491" s="20"/>
      <c r="C491" s="20" t="str">
        <f>IF(ISERROR(I491+1)=TRUE,I491,IF(I491="","",MAX(C$15:C490)+1))</f>
        <v/>
      </c>
      <c r="D491" s="20" t="str">
        <f t="shared" si="144"/>
        <v/>
      </c>
      <c r="E491"/>
      <c r="G491" s="69"/>
      <c r="H491" s="72"/>
      <c r="I491" s="13" t="s">
        <v>96</v>
      </c>
      <c r="T491" s="72"/>
      <c r="U491" s="69"/>
      <c r="V491" s="72"/>
      <c r="AL491" s="69"/>
      <c r="BC491" s="69"/>
      <c r="BT491" s="69"/>
    </row>
    <row r="492" spans="2:72" x14ac:dyDescent="0.25">
      <c r="C492" s="20" t="str">
        <f>IF(ISERROR(I492+1)=TRUE,I492,IF(I492="","",MAX(C$15:C491)+1))</f>
        <v/>
      </c>
      <c r="D492" s="20" t="str">
        <f t="shared" si="144"/>
        <v/>
      </c>
      <c r="H492" s="72"/>
      <c r="T492" s="72"/>
      <c r="V492" s="72"/>
    </row>
    <row r="493" spans="2:72" ht="15" customHeight="1" x14ac:dyDescent="0.25">
      <c r="C493" s="20" t="str">
        <f>IF(ISERROR(I493+1)=TRUE,I493,IF(I493="","",MAX(C$15:C492)+1))</f>
        <v/>
      </c>
      <c r="D493" s="20" t="str">
        <f t="shared" si="144"/>
        <v/>
      </c>
      <c r="G493" s="106"/>
      <c r="H493" s="72"/>
      <c r="I493" s="13" t="s">
        <v>96</v>
      </c>
      <c r="T493" s="72"/>
      <c r="U493" s="106"/>
      <c r="V493" s="72"/>
      <c r="AL493" s="106"/>
      <c r="BC493" s="106"/>
      <c r="BT493" s="106"/>
    </row>
    <row r="494" spans="2:72" x14ac:dyDescent="0.25">
      <c r="C494" s="20" t="str">
        <f>IF(ISERROR(I494+1)=TRUE,I494,IF(I494="","",MAX(C$15:C493)+1))</f>
        <v/>
      </c>
      <c r="D494" s="20" t="str">
        <f t="shared" si="144"/>
        <v/>
      </c>
      <c r="H494" s="72"/>
      <c r="T494" s="72"/>
      <c r="V494" s="72"/>
    </row>
    <row r="495" spans="2:72" x14ac:dyDescent="0.25">
      <c r="C495" s="20" t="str">
        <f>IF(ISERROR(I495+1)=TRUE,I495,IF(I495="","",MAX(C$15:C494)+1))</f>
        <v/>
      </c>
      <c r="D495" s="20" t="str">
        <f t="shared" ref="D495" si="148">IF(I495="","",IF(ISERROR(I495+1)=TRUE,"",1))</f>
        <v/>
      </c>
      <c r="H495" s="72"/>
      <c r="T495" s="72"/>
      <c r="AA495" s="13"/>
      <c r="AC495" s="13"/>
    </row>
    <row r="496" spans="2:72" x14ac:dyDescent="0.25">
      <c r="G496" s="72"/>
      <c r="H496" s="72"/>
      <c r="I496" s="72" t="s">
        <v>96</v>
      </c>
      <c r="J496" s="72"/>
      <c r="K496" s="72"/>
      <c r="L496" s="72"/>
      <c r="M496" s="72"/>
      <c r="N496" s="72"/>
      <c r="O496" s="72"/>
      <c r="P496" s="72"/>
      <c r="Q496" s="138"/>
      <c r="R496" s="72"/>
      <c r="S496" s="138"/>
      <c r="T496" s="72"/>
      <c r="U496" s="72"/>
      <c r="AA496" s="13"/>
      <c r="AC496" s="13"/>
    </row>
    <row r="497" spans="7:29" x14ac:dyDescent="0.25">
      <c r="G497" s="72"/>
      <c r="H497" s="72"/>
      <c r="I497" s="90"/>
      <c r="J497" s="91"/>
      <c r="K497" s="91"/>
      <c r="L497" s="91"/>
      <c r="M497" s="91"/>
      <c r="N497" s="91"/>
      <c r="O497" s="91"/>
      <c r="P497" s="91"/>
      <c r="Q497" s="157"/>
      <c r="R497" s="91"/>
      <c r="S497" s="168"/>
      <c r="T497" s="72"/>
      <c r="U497" s="72"/>
      <c r="AA497" s="13"/>
      <c r="AC497" s="13"/>
    </row>
    <row r="498" spans="7:29" x14ac:dyDescent="0.25">
      <c r="G498" s="72"/>
      <c r="H498" s="72"/>
      <c r="I498" s="92"/>
      <c r="J498" s="72"/>
      <c r="K498" s="72"/>
      <c r="L498" s="72"/>
      <c r="M498" s="72"/>
      <c r="N498" s="72"/>
      <c r="O498" s="72"/>
      <c r="P498" s="72"/>
      <c r="Q498" s="138"/>
      <c r="R498" s="72"/>
      <c r="S498" s="169"/>
      <c r="T498" s="72"/>
      <c r="U498" s="72"/>
      <c r="AA498" s="13"/>
      <c r="AC498" s="13"/>
    </row>
    <row r="499" spans="7:29" x14ac:dyDescent="0.25">
      <c r="G499" s="72"/>
      <c r="H499" s="72"/>
      <c r="I499" s="93"/>
      <c r="J499" s="72"/>
      <c r="K499" s="72"/>
      <c r="L499" s="72"/>
      <c r="M499" s="72"/>
      <c r="N499" s="72"/>
      <c r="O499" s="72"/>
      <c r="P499" s="72"/>
      <c r="Q499" s="138"/>
      <c r="R499" s="72"/>
      <c r="S499" s="169"/>
      <c r="T499" s="72"/>
      <c r="U499" s="72"/>
      <c r="AA499" s="13"/>
      <c r="AC499" s="13"/>
    </row>
    <row r="500" spans="7:29" x14ac:dyDescent="0.25">
      <c r="G500" s="72"/>
      <c r="H500" s="72"/>
      <c r="I500" s="93"/>
      <c r="J500" s="72"/>
      <c r="K500" s="72"/>
      <c r="L500" s="72"/>
      <c r="M500" s="72"/>
      <c r="N500" s="72"/>
      <c r="O500" s="72"/>
      <c r="P500" s="72"/>
      <c r="Q500" s="138"/>
      <c r="R500" s="72"/>
      <c r="S500" s="169"/>
      <c r="T500" s="72"/>
      <c r="U500" s="72"/>
      <c r="AA500" s="13"/>
      <c r="AC500" s="13"/>
    </row>
    <row r="501" spans="7:29" x14ac:dyDescent="0.25">
      <c r="G501" s="72"/>
      <c r="H501" s="72"/>
      <c r="I501" s="94"/>
      <c r="J501" s="95"/>
      <c r="K501" s="95"/>
      <c r="L501" s="95"/>
      <c r="M501" s="95"/>
      <c r="N501" s="95"/>
      <c r="O501" s="95"/>
      <c r="P501" s="95"/>
      <c r="Q501" s="158"/>
      <c r="R501" s="95"/>
      <c r="S501" s="170"/>
      <c r="T501" s="72"/>
      <c r="U501" s="72"/>
      <c r="AA501" s="13"/>
      <c r="AC501" s="13"/>
    </row>
    <row r="502" spans="7:29" x14ac:dyDescent="0.25">
      <c r="G502" s="72"/>
      <c r="H502" s="72"/>
      <c r="I502" s="72" t="s">
        <v>96</v>
      </c>
      <c r="J502" s="72"/>
      <c r="K502" s="72"/>
      <c r="L502" s="72"/>
      <c r="M502" s="72"/>
      <c r="N502" s="72"/>
      <c r="O502" s="72"/>
      <c r="P502" s="72"/>
      <c r="Q502" s="138"/>
      <c r="R502" s="72"/>
      <c r="S502" s="138"/>
      <c r="T502" s="72"/>
      <c r="U502" s="72"/>
      <c r="AA502" s="13"/>
      <c r="AC502" s="13"/>
    </row>
    <row r="503" spans="7:29" x14ac:dyDescent="0.25">
      <c r="G503" s="72"/>
      <c r="H503" s="72"/>
      <c r="I503" s="96" t="s">
        <v>96</v>
      </c>
      <c r="J503" s="91"/>
      <c r="K503" s="91"/>
      <c r="L503" s="91"/>
      <c r="M503" s="91"/>
      <c r="N503" s="91"/>
      <c r="O503" s="91"/>
      <c r="P503" s="91"/>
      <c r="Q503" s="157"/>
      <c r="R503" s="91"/>
      <c r="S503" s="168"/>
      <c r="T503" s="72"/>
      <c r="U503" s="72"/>
      <c r="AA503" s="13"/>
      <c r="AC503" s="13"/>
    </row>
    <row r="504" spans="7:29" x14ac:dyDescent="0.25">
      <c r="G504" s="72"/>
      <c r="H504" s="72"/>
      <c r="I504" s="93" t="s">
        <v>405</v>
      </c>
      <c r="J504" s="72"/>
      <c r="K504" s="72"/>
      <c r="L504" s="72"/>
      <c r="M504" s="97"/>
      <c r="N504" s="75" t="s">
        <v>406</v>
      </c>
      <c r="O504" s="97"/>
      <c r="P504" s="97"/>
      <c r="Q504" s="159" t="s">
        <v>406</v>
      </c>
      <c r="R504" s="97"/>
      <c r="S504" s="169"/>
      <c r="T504" s="72"/>
      <c r="U504" s="72"/>
      <c r="AA504" s="13"/>
      <c r="AC504" s="13"/>
    </row>
    <row r="505" spans="7:29" x14ac:dyDescent="0.25">
      <c r="G505" s="72"/>
      <c r="H505" s="72"/>
      <c r="I505" s="98" t="s">
        <v>96</v>
      </c>
      <c r="J505" s="72"/>
      <c r="K505" s="72"/>
      <c r="L505" s="72"/>
      <c r="M505" s="72"/>
      <c r="N505" s="72"/>
      <c r="O505" s="72"/>
      <c r="P505" s="72"/>
      <c r="Q505" s="138"/>
      <c r="R505" s="72"/>
      <c r="S505" s="169"/>
      <c r="T505" s="72"/>
      <c r="U505" s="72"/>
      <c r="AA505" s="13"/>
      <c r="AC505" s="13"/>
    </row>
    <row r="506" spans="7:29" x14ac:dyDescent="0.25">
      <c r="G506" s="72"/>
      <c r="H506" s="72"/>
      <c r="I506" s="93" t="s">
        <v>407</v>
      </c>
      <c r="J506" s="99"/>
      <c r="K506" s="99"/>
      <c r="L506" s="99"/>
      <c r="M506" s="100"/>
      <c r="N506" s="100"/>
      <c r="O506" s="100"/>
      <c r="P506" s="100"/>
      <c r="Q506" s="160"/>
      <c r="R506" s="100"/>
      <c r="S506" s="171"/>
      <c r="T506" s="72"/>
      <c r="U506" s="72"/>
      <c r="AA506" s="13"/>
      <c r="AC506" s="13"/>
    </row>
    <row r="507" spans="7:29" x14ac:dyDescent="0.25">
      <c r="G507" s="72"/>
      <c r="H507" s="72"/>
      <c r="I507" s="98" t="s">
        <v>96</v>
      </c>
      <c r="J507" s="99"/>
      <c r="K507" s="99"/>
      <c r="L507" s="99"/>
      <c r="M507" s="99"/>
      <c r="N507" s="99"/>
      <c r="O507" s="99"/>
      <c r="P507" s="99"/>
      <c r="Q507" s="161"/>
      <c r="R507" s="99"/>
      <c r="S507" s="171"/>
      <c r="T507" s="72"/>
      <c r="U507" s="72"/>
      <c r="AA507" s="13"/>
      <c r="AC507" s="13"/>
    </row>
    <row r="508" spans="7:29" x14ac:dyDescent="0.25">
      <c r="G508" s="72"/>
      <c r="H508" s="72"/>
      <c r="I508" s="93" t="s">
        <v>408</v>
      </c>
      <c r="J508" s="101"/>
      <c r="K508" s="101"/>
      <c r="L508" s="101"/>
      <c r="M508" s="102"/>
      <c r="N508" s="102"/>
      <c r="O508" s="102"/>
      <c r="P508" s="102"/>
      <c r="Q508" s="162"/>
      <c r="R508" s="102"/>
      <c r="S508" s="172"/>
      <c r="T508" s="72"/>
      <c r="U508" s="72"/>
      <c r="AA508" s="13"/>
      <c r="AC508" s="13"/>
    </row>
    <row r="509" spans="7:29" x14ac:dyDescent="0.25">
      <c r="G509" s="72"/>
      <c r="H509" s="72"/>
      <c r="I509" s="103" t="s">
        <v>409</v>
      </c>
      <c r="J509" s="72"/>
      <c r="K509" s="72"/>
      <c r="L509" s="72"/>
      <c r="M509" s="72"/>
      <c r="N509" s="72"/>
      <c r="O509" s="72"/>
      <c r="P509" s="72"/>
      <c r="Q509" s="138"/>
      <c r="R509" s="72"/>
      <c r="S509" s="169"/>
      <c r="T509" s="72"/>
      <c r="U509" s="72"/>
      <c r="AA509" s="13"/>
      <c r="AC509" s="13"/>
    </row>
    <row r="510" spans="7:29" x14ac:dyDescent="0.25">
      <c r="G510" s="72"/>
      <c r="H510" s="72"/>
      <c r="I510" s="104" t="s">
        <v>96</v>
      </c>
      <c r="J510" s="105"/>
      <c r="K510" s="105"/>
      <c r="L510" s="105"/>
      <c r="M510" s="105"/>
      <c r="N510" s="105"/>
      <c r="O510" s="105"/>
      <c r="P510" s="105"/>
      <c r="Q510" s="163"/>
      <c r="R510" s="105"/>
      <c r="S510" s="173"/>
      <c r="T510" s="72"/>
      <c r="U510" s="72"/>
      <c r="AA510" s="13"/>
      <c r="AC510" s="13"/>
    </row>
    <row r="511" spans="7:29" x14ac:dyDescent="0.25">
      <c r="H511" s="72"/>
      <c r="T511" s="72"/>
      <c r="AA511" s="13"/>
      <c r="AC511" s="13"/>
    </row>
    <row r="512" spans="7:29" x14ac:dyDescent="0.25">
      <c r="AA512" s="13"/>
      <c r="AC512" s="13"/>
    </row>
    <row r="513" spans="27:29" x14ac:dyDescent="0.25">
      <c r="AA513" s="13"/>
      <c r="AC513" s="13"/>
    </row>
    <row r="514" spans="27:29" x14ac:dyDescent="0.25">
      <c r="AA514" s="13"/>
      <c r="AC514" s="13"/>
    </row>
  </sheetData>
  <sheetProtection algorithmName="SHA-512" hashValue="zEBmXUCTWvGwVT9LrC/7r5x+WjyYFsbb7Kps1JNs+qEbh7r9Ui/6xeonOADPoG9Q8B157rXgvBw0sUWH9LVmkQ==" saltValue="07JsydxHwOQwRfQMBdgQ+Q==" spinCount="100000" sheet="1" objects="1" scenarios="1"/>
  <mergeCells count="45">
    <mergeCell ref="J322:O322"/>
    <mergeCell ref="J321:O321"/>
    <mergeCell ref="J324:O324"/>
    <mergeCell ref="J320:O320"/>
    <mergeCell ref="J323:O323"/>
    <mergeCell ref="J479:O479"/>
    <mergeCell ref="J476:O476"/>
    <mergeCell ref="J477:O477"/>
    <mergeCell ref="J478:O478"/>
    <mergeCell ref="AP5:AP7"/>
    <mergeCell ref="J295:O295"/>
    <mergeCell ref="J291:O291"/>
    <mergeCell ref="J292:O292"/>
    <mergeCell ref="J293:O293"/>
    <mergeCell ref="J294:O294"/>
    <mergeCell ref="J313:O313"/>
    <mergeCell ref="J317:O317"/>
    <mergeCell ref="J318:O318"/>
    <mergeCell ref="J308:O308"/>
    <mergeCell ref="J310:O310"/>
    <mergeCell ref="J296:O296"/>
    <mergeCell ref="BG5:BG7"/>
    <mergeCell ref="J286:O286"/>
    <mergeCell ref="J287:O287"/>
    <mergeCell ref="J288:O288"/>
    <mergeCell ref="J290:O290"/>
    <mergeCell ref="K5:O5"/>
    <mergeCell ref="K6:O6"/>
    <mergeCell ref="K7:O7"/>
    <mergeCell ref="J105:O105"/>
    <mergeCell ref="J106:O106"/>
    <mergeCell ref="J114:O114"/>
    <mergeCell ref="J289:O289"/>
    <mergeCell ref="J297:O297"/>
    <mergeCell ref="J298:O298"/>
    <mergeCell ref="J301:O301"/>
    <mergeCell ref="J302:O302"/>
    <mergeCell ref="J303:O303"/>
    <mergeCell ref="J299:O299"/>
    <mergeCell ref="J300:O300"/>
    <mergeCell ref="J314:O314"/>
    <mergeCell ref="J315:O315"/>
    <mergeCell ref="J304:O304"/>
    <mergeCell ref="J305:O305"/>
    <mergeCell ref="J312:O312"/>
  </mergeCells>
  <phoneticPr fontId="21" type="noConversion"/>
  <conditionalFormatting sqref="B3:E3">
    <cfRule type="expression" dxfId="9" priority="120">
      <formula>AND($E3=1,B$1=1,B3&lt;&gt;"")</formula>
    </cfRule>
  </conditionalFormatting>
  <conditionalFormatting sqref="G5:K5 G6:X10 G53:P53 J54:P104 G54:I106 J105:J106 P105:P106 G112:I114 J113:AI113 J114 P114:AI114 AQ116:AU117 AP116:AP120 BA116:BT319 AQ120:AU120 G128:AZ131 G286:J286 AP286:AZ286 Y286:Y287 P286:X288 AO286:AO288 AN286:AN318 AJ286:AJ326 AQ287:AZ287 AP287:AP288 J287:J318 G287:I326 AQ288 AR288:AZ291 AO289:AQ291 P289:Q318 S289:X318 R289:R325 AO292:AT318 AU292:AZ319 K306:O307 K309:O309 J319:Q319 AK319:AT319 S319:AI325 P320:Q321 J320:J324 AK320:BT333 P322:P324 Q322:Q326 J325:P326 R326:AI326 G327:AJ346 BO334:BT334 AK334:BN338 BO335:BQ338 BR335:BT346 AK339:BQ346 BH350:BL351 BM350:BQ356 BR350:BT363 G364:AZ370 BH352:BK356 BL353:BL356 BH357:BQ363 BA364:BT479 AP371:AZ385 AK371:AO392 J371:AJ475 G371:I479 AP386:AY392 AZ386:AZ410 AK393:AY410 AK411:AZ479 J476:J479 P476:AJ479 G480:BT491 G493:BT493 H496:T510 U496:U513 G496:G515 G135:AZ285 G132:P134 R132:AZ134 J347:BT349 J350:BG363 G347:I363">
    <cfRule type="expression" dxfId="8" priority="124">
      <formula>AND($D5=1,G$1=1,G5&lt;&gt;"")</formula>
    </cfRule>
  </conditionalFormatting>
  <conditionalFormatting sqref="G116:AO127">
    <cfRule type="expression" dxfId="7" priority="17">
      <formula>AND($D116=1,G$1=1,G116&lt;&gt;"")</formula>
    </cfRule>
  </conditionalFormatting>
  <conditionalFormatting sqref="G3:AZ3 BB3:BQ3 BA3:BA46 BR3:BT46 G4:AM4 AO4:AZ4 BB4:BD4 BF4:BQ4 P5:AO5 AQ5:AZ7 BB5:BF7 BH5:BQ7 Z6:AO7 Y8:AZ10 BB8:BQ20 BB21:BI22 BK21:BQ22 BB23:BQ38 BB39:BL40 BN39:BQ40 BB41:BQ46 BA47:BT49 BB50:BQ71 BA50:BA99 BR50:BT99 BB72:BM72 BO72:BQ72 BB73:BQ97 BB98:BM99 BO98:BQ99 BN98:BN101 BA100:BM101 BO100:BT101 BA102:BT108 G107:AZ108 G109:BT111 J112:BT112 AJ113:BT114 G115:BT115 AV116:AZ120 AP121:AZ127">
    <cfRule type="expression" dxfId="6" priority="134">
      <formula>AND($D3=1,G$1=1,G3&lt;&gt;"")</formula>
    </cfRule>
  </conditionalFormatting>
  <conditionalFormatting sqref="G11:AZ52">
    <cfRule type="expression" dxfId="5" priority="19">
      <formula>AND($D11=1,G$1=1,G11&lt;&gt;"")</formula>
    </cfRule>
  </conditionalFormatting>
  <conditionalFormatting sqref="Q53:AZ106">
    <cfRule type="expression" dxfId="4" priority="18">
      <formula>AND($D53=1,Q$1=1,Q53&lt;&gt;"")</formula>
    </cfRule>
  </conditionalFormatting>
  <conditionalFormatting sqref="AP5 BG5">
    <cfRule type="expression" dxfId="3" priority="125">
      <formula>AND($D7=1,AP$1=1,AP5&lt;&gt;"")</formula>
    </cfRule>
  </conditionalFormatting>
  <conditionalFormatting sqref="BJ22 BM40 AQ119:AU119 AA200:AA206 AR200:AR206">
    <cfRule type="expression" dxfId="2" priority="99">
      <formula>AND($D21=1,AA$1=1,AA22&lt;&gt;"")</formula>
    </cfRule>
  </conditionalFormatting>
  <conditionalFormatting sqref="BN72">
    <cfRule type="expression" dxfId="1" priority="322">
      <formula>AND(#REF!=1,BN$1=1,BN72&lt;&gt;"")</formula>
    </cfRule>
  </conditionalFormatting>
  <conditionalFormatting sqref="Q132:Q134">
    <cfRule type="expression" dxfId="0" priority="1">
      <formula>AND($D132=1,Q$1=1,Q132&lt;&gt;"")</formula>
    </cfRule>
  </conditionalFormatting>
  <dataValidations count="2">
    <dataValidation type="decimal" operator="greaterThanOrEqual" allowBlank="1" showInputMessage="1" showErrorMessage="1" sqref="Q139:Q141 S149:S170 Q149:Q170 S175:S184 S189:S195 Q175:Q184 S251:S254 Q251:Q254 Q259:Q266 S259:S266 Q121:Q123 S121 Q125:Q127 S132:S133 Q132:Q133 S139:S141 S53:S106 Q226:Q246 S226:S246 Q38:Q42 S18:S33 Q53:Q106 S111:S112 Q111:Q114 Q271:Q274 Q189:Q195 S271:S274 Q18:Q33 S38:S42 S200:S223 S47:S48 Q47:Q48 S286:S326 Q286:Q326 S334:S363 S408:S489 Q408:Q489 Q200:Q223 Q334:Q362" xr:uid="{97B1DF52-61A7-4B85-9AFF-50276C149245}">
      <formula1>0</formula1>
    </dataValidation>
    <dataValidation type="list" allowBlank="1" showInputMessage="1" showErrorMessage="1" sqref="P175:P184 R175:R184 P189:P195 R189:R195 P149:P170 P251:P254 P53:P106 P226:P246 R139:R141 P259:P266 R149:R170 R259:R266 P121 R121 P132:P133 R132:R133 P139:P141 R53:R106 R18:R33 P18:P33 R226:R246 P111:P114 R111:R114 R251:R254 R271:R274 P271:P274 R38:R42 P38:P42 R47:R48 P47:P48 R286:R326 P286:P326 P200:P221 P334:P363 P408:P489 R408:R489 R200:R223 R334:R362" xr:uid="{BB4F2956-26D6-44AD-B088-C37E8E518410}">
      <formula1>LISTA_UNIDAD_DE_MEDIDA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B7747-231B-439C-B445-DA262F93B03C}">
  <dimension ref="B1:F38"/>
  <sheetViews>
    <sheetView topLeftCell="A49" workbookViewId="0">
      <selection sqref="A1:XFD1048576"/>
    </sheetView>
  </sheetViews>
  <sheetFormatPr baseColWidth="10" defaultColWidth="11.42578125" defaultRowHeight="15" x14ac:dyDescent="0.25"/>
  <cols>
    <col min="1" max="1" width="11.42578125" style="3"/>
    <col min="2" max="2" width="86.42578125" style="3" bestFit="1" customWidth="1"/>
    <col min="3" max="4" width="24.140625" style="89" customWidth="1"/>
    <col min="5" max="5" width="27.42578125" style="89" customWidth="1"/>
    <col min="6" max="6" width="28.85546875" style="89" hidden="1" customWidth="1"/>
    <col min="7" max="16384" width="11.42578125" style="3"/>
  </cols>
  <sheetData>
    <row r="1" spans="2:6" x14ac:dyDescent="0.25">
      <c r="E1" s="114" t="s">
        <v>552</v>
      </c>
    </row>
    <row r="2" spans="2:6" x14ac:dyDescent="0.25">
      <c r="C2" s="124" t="str">
        <f>+TARIFARIO!W4</f>
        <v>WOOLIS 1 EXP</v>
      </c>
      <c r="D2" s="124" t="str">
        <f>+TARIFARIO!AN4</f>
        <v>WOOLIS 2 EXP</v>
      </c>
      <c r="E2" s="124" t="str">
        <f>+TARIFARIO!BE4</f>
        <v>TOJOL 1 EXP</v>
      </c>
      <c r="F2" s="124" t="s">
        <v>410</v>
      </c>
    </row>
    <row r="3" spans="2:6" s="127" customFormat="1" ht="21" x14ac:dyDescent="0.35">
      <c r="B3" s="125" t="s">
        <v>411</v>
      </c>
      <c r="C3" s="126">
        <f>+C5+C12+C18+C28+C31+C35</f>
        <v>0</v>
      </c>
      <c r="D3" s="126">
        <f>+D5+D12+D18+D28+D31+D35</f>
        <v>0</v>
      </c>
      <c r="E3" s="126">
        <f>+E5+E12+E18+E28+E31+E35</f>
        <v>0</v>
      </c>
      <c r="F3" s="126" t="e">
        <f>+F5+F12+F18+F28+F31+#REF!+#REF!+F35+#REF!+#REF!+#REF!+#REF!+#REF!</f>
        <v>#N/A</v>
      </c>
    </row>
    <row r="4" spans="2:6" ht="5.25" customHeight="1" x14ac:dyDescent="0.25">
      <c r="C4" s="3"/>
      <c r="D4" s="3"/>
      <c r="E4" s="3"/>
      <c r="F4" s="3"/>
    </row>
    <row r="5" spans="2:6" x14ac:dyDescent="0.25">
      <c r="B5" s="4" t="str">
        <f>+TARIFARIO!I14</f>
        <v>1. | PERFORACION</v>
      </c>
      <c r="C5" s="128">
        <f>+SUM(C6:C10)</f>
        <v>0</v>
      </c>
      <c r="D5" s="128">
        <f>+SUM(D6:D10)</f>
        <v>0</v>
      </c>
      <c r="E5" s="128">
        <f>+SUM(E6:E10)</f>
        <v>0</v>
      </c>
      <c r="F5" s="128" t="e">
        <f>+SUM(F6:F9)</f>
        <v>#N/A</v>
      </c>
    </row>
    <row r="6" spans="2:6" x14ac:dyDescent="0.25">
      <c r="B6" s="129" t="str">
        <f>+TARIFARIO!I16</f>
        <v>1.1 | TARIFAS DE PERFORACIÓN</v>
      </c>
      <c r="C6" s="130">
        <f>++INDEX(TARIFARIO!$W$34:$DL$34,1,MATCH(C$2,TARIFARIO!$W$4:$DN$4,0)+13)</f>
        <v>0</v>
      </c>
      <c r="D6" s="130">
        <f>++INDEX(TARIFARIO!$W$34:$DL$34,1,MATCH(D$2,TARIFARIO!$W$4:$DN$4,0)+13)</f>
        <v>0</v>
      </c>
      <c r="E6" s="130">
        <f>++INDEX(TARIFARIO!$W$34:$DL$34,1,MATCH(E$2,TARIFARIO!$W$4:$DN$4,0)+13)</f>
        <v>0</v>
      </c>
      <c r="F6" s="130" t="e">
        <f>++INDEX([2]TARIFARIO!$W$60:$DQ$60,1,MATCH(F$2,[2]TARIFARIO!$W$4:$DQ$4,0)+21)</f>
        <v>#N/A</v>
      </c>
    </row>
    <row r="7" spans="2:6" x14ac:dyDescent="0.25">
      <c r="B7" s="131" t="str">
        <f>+TARIFARIO!I36</f>
        <v>1.2 | TARIFAS FASES PLANAS</v>
      </c>
      <c r="C7" s="132">
        <f>++INDEX(TARIFARIO!$W$43:$DN$43,1,MATCH(C$2,TARIFARIO!$W$4:$DN$4,0)+13)</f>
        <v>0</v>
      </c>
      <c r="D7" s="132">
        <f>++INDEX(TARIFARIO!$W$43:$DN$43,1,MATCH(D$2,TARIFARIO!$W$4:$DN$4,0)+13)</f>
        <v>0</v>
      </c>
      <c r="E7" s="132">
        <f>++INDEX(TARIFARIO!$W$43:$DN$43,1,MATCH(E$2,TARIFARIO!$W$4:$DN$4,0)+13)</f>
        <v>0</v>
      </c>
      <c r="F7" s="132" t="e">
        <f>++INDEX([2]TARIFARIO!$W$81:$DQ$81,1,MATCH(F$2,[2]TARIFARIO!$W$4:$DQ$4,0)+21)</f>
        <v>#N/A</v>
      </c>
    </row>
    <row r="8" spans="2:6" x14ac:dyDescent="0.25">
      <c r="B8" s="131" t="str">
        <f>+TARIFARIO!I45</f>
        <v>1.3 | TARIFAS DE CONTINGENCIA &amp; FASES PLANA</v>
      </c>
      <c r="C8" s="132">
        <f>++INDEX(TARIFARIO!$W$49:$DN$49,1,MATCH(C$2,TARIFARIO!$W$4:$DN$4,0)+13)</f>
        <v>0</v>
      </c>
      <c r="D8" s="132">
        <f>++INDEX(TARIFARIO!$W$49:$DN$49,1,MATCH(D$2,TARIFARIO!$W$4:$DN$4,0)+13)</f>
        <v>0</v>
      </c>
      <c r="E8" s="132">
        <f>++INDEX(TARIFARIO!$W$48:$DN$48,1,MATCH(E$2,TARIFARIO!$W$4:$DN$4,0)+13)</f>
        <v>0</v>
      </c>
      <c r="F8" s="132" t="e">
        <f>++INDEX([2]TARIFARIO!$W$88:$DQ$88,1,MATCH(F$2,[2]TARIFARIO!$W$4:$DQ$4,0)+21)</f>
        <v>#N/A</v>
      </c>
    </row>
    <row r="9" spans="2:6" x14ac:dyDescent="0.25">
      <c r="B9" s="129" t="str">
        <f>+TARIFARIO!I51</f>
        <v>1.4 | TARIFAS DE TARIFAS LWD</v>
      </c>
      <c r="C9" s="130">
        <f>++INDEX(TARIFARIO!$W$107:$DN$107,1,MATCH(C$2,TARIFARIO!$W$4:$DN$4,0)+13)</f>
        <v>0</v>
      </c>
      <c r="D9" s="130">
        <f>++INDEX(TARIFARIO!$W$107:$DN$107,1,MATCH(D$2,TARIFARIO!$W$4:$DN$4,0)+13)</f>
        <v>0</v>
      </c>
      <c r="E9" s="130">
        <f>++INDEX(TARIFARIO!$W$107:$DN$107,1,MATCH(E$2,TARIFARIO!$W$4:$DN$4,0)+13)</f>
        <v>0</v>
      </c>
      <c r="F9" s="130" t="e">
        <f>++INDEX([2]TARIFARIO!$W$160:$DQ$160,1,MATCH(F$2,[2]TARIFARIO!$W$4:$DQ$4,0)+21)</f>
        <v>#N/A</v>
      </c>
    </row>
    <row r="10" spans="2:6" x14ac:dyDescent="0.25">
      <c r="B10" s="129" t="str">
        <f>+TARIFARIO!I109</f>
        <v>1.5 | TARIFAS DE HERRAMIENTAS DE FONDO</v>
      </c>
      <c r="C10" s="130">
        <f>++INDEX(TARIFARIO!$W$115:$DN$115,1,MATCH(C$2,TARIFARIO!$W$4:$DN$4,0)+13)</f>
        <v>0</v>
      </c>
      <c r="D10" s="130">
        <f>++INDEX(TARIFARIO!$W$115:$DN$115,1,MATCH(D$2,TARIFARIO!$W$4:$DN$4,0)+13)</f>
        <v>0</v>
      </c>
      <c r="E10" s="130">
        <f>++INDEX(TARIFARIO!$W$115:$DN$115,1,MATCH(E$2,TARIFARIO!$W$4:$DN$4,0)+13)</f>
        <v>0</v>
      </c>
      <c r="F10" s="315"/>
    </row>
    <row r="11" spans="2:6" ht="8.25" customHeight="1" x14ac:dyDescent="0.25">
      <c r="C11" s="133"/>
      <c r="D11" s="133"/>
      <c r="E11" s="133"/>
      <c r="F11" s="133"/>
    </row>
    <row r="12" spans="2:6" x14ac:dyDescent="0.25">
      <c r="B12" s="4" t="str">
        <f>+TARIFARIO!I117</f>
        <v>2. | CORRIDA DE TUBULARES &amp; AUXILIARES</v>
      </c>
      <c r="C12" s="128">
        <f>+SUM(C13:C16)</f>
        <v>0</v>
      </c>
      <c r="D12" s="128">
        <f>+SUM(D13:D16)</f>
        <v>0</v>
      </c>
      <c r="E12" s="128">
        <f>+SUM(E13:E16)</f>
        <v>0</v>
      </c>
      <c r="F12" s="128" t="e">
        <f>+SUM(F13:F16)</f>
        <v>#N/A</v>
      </c>
    </row>
    <row r="13" spans="2:6" x14ac:dyDescent="0.25">
      <c r="B13" s="129" t="str">
        <f>+TARIFARIO!I119</f>
        <v>2.1 | TARIFAS DE SERVICIO DE CORRIDA DE TUBULARES</v>
      </c>
      <c r="C13" s="130">
        <f>++INDEX(TARIFARIO!$W$128:$DN$128,1,MATCH(C$2,TARIFARIO!$W$4:$DN$4,0)+13)</f>
        <v>0</v>
      </c>
      <c r="D13" s="130">
        <f>++INDEX(TARIFARIO!$W$128:$DN$128,1,MATCH(D$2,TARIFARIO!$W$4:$DN$4,0)+13)</f>
        <v>0</v>
      </c>
      <c r="E13" s="130">
        <f>++INDEX(TARIFARIO!$W$128:$DN$128,1,MATCH(E$2,TARIFARIO!$W$4:$DN$4,0)+13)</f>
        <v>0</v>
      </c>
      <c r="F13" s="130" t="e">
        <f>++INDEX([2]TARIFARIO!$W$185:$DQ$185,1,MATCH(F$2,[2]TARIFARIO!$W$4:$DQ$4,0)+21)</f>
        <v>#N/A</v>
      </c>
    </row>
    <row r="14" spans="2:6" x14ac:dyDescent="0.25">
      <c r="B14" s="131" t="str">
        <f>+TARIFARIO!I130</f>
        <v xml:space="preserve">2.2 | TARIFAS DE SERVICIO DE RECUPERACION DE TUBULARES </v>
      </c>
      <c r="C14" s="132">
        <f>++INDEX(TARIFARIO!$W$135:$DN$135,1,MATCH(C$2,TARIFARIO!$W$4:$DN$4,0)+13)</f>
        <v>0</v>
      </c>
      <c r="D14" s="132">
        <f>++INDEX(TARIFARIO!$W$135:$DN$135,1,MATCH(D$2,TARIFARIO!$W$4:$DN$4,0)+13)</f>
        <v>0</v>
      </c>
      <c r="E14" s="132">
        <f>++INDEX(TARIFARIO!$W$135:$DN$135,1,MATCH(E$2,TARIFARIO!$W$4:$DN$4,0)+13)</f>
        <v>0</v>
      </c>
      <c r="F14" s="132" t="e">
        <f>++INDEX([2]TARIFARIO!$W$194:$DQ$194,1,MATCH(F$2,[2]TARIFARIO!$W$4:$DQ$4,0)+21)</f>
        <v>#N/A</v>
      </c>
    </row>
    <row r="15" spans="2:6" x14ac:dyDescent="0.25">
      <c r="B15" s="131" t="str">
        <f>+TARIFARIO!I137</f>
        <v xml:space="preserve">2.3 | TARIFAS DE PESCA Y CORTE REVESTIMIENTO </v>
      </c>
      <c r="C15" s="132">
        <f>++INDEX(TARIFARIO!$W$142:$DN$142,1,MATCH(C$2,TARIFARIO!$W$4:$DN$4,0)+13)</f>
        <v>0</v>
      </c>
      <c r="D15" s="132">
        <f>++INDEX(TARIFARIO!$W$142:$DN$142,1,MATCH(D$2,TARIFARIO!$W$4:$DN$4,0)+13)</f>
        <v>0</v>
      </c>
      <c r="E15" s="132">
        <f>++INDEX(TARIFARIO!$W$142:$DN$142,1,MATCH(E$2,TARIFARIO!$W$4:$DN$4,0)+13)</f>
        <v>0</v>
      </c>
      <c r="F15" s="132" t="e">
        <f>++INDEX([2]TARIFARIO!$W$205:$DQ$205,1,MATCH(F$2,[2]TARIFARIO!$W$4:$DQ$4,0)+21)</f>
        <v>#N/A</v>
      </c>
    </row>
    <row r="16" spans="2:6" x14ac:dyDescent="0.25">
      <c r="B16" s="129"/>
      <c r="C16" s="132"/>
      <c r="D16" s="130"/>
      <c r="E16" s="130"/>
      <c r="F16" s="130"/>
    </row>
    <row r="17" spans="2:6" ht="8.25" customHeight="1" x14ac:dyDescent="0.25">
      <c r="C17" s="133"/>
      <c r="D17" s="133"/>
      <c r="E17" s="133"/>
      <c r="F17" s="133"/>
    </row>
    <row r="18" spans="2:6" x14ac:dyDescent="0.25">
      <c r="B18" s="4" t="str">
        <f>+TARIFARIO!I145</f>
        <v>3. | CEMENTACIÓN</v>
      </c>
      <c r="C18" s="128">
        <f>+SUM(C19:C26)</f>
        <v>0</v>
      </c>
      <c r="D18" s="128">
        <f>+SUM(D19:D26)</f>
        <v>0</v>
      </c>
      <c r="E18" s="128">
        <f>+SUM(E19:E25)</f>
        <v>0</v>
      </c>
      <c r="F18" s="128" t="e">
        <f>+SUM(F19:F25)</f>
        <v>#N/A</v>
      </c>
    </row>
    <row r="19" spans="2:6" x14ac:dyDescent="0.25">
      <c r="B19" s="129" t="str">
        <f>+TARIFARIO!I147</f>
        <v>3.1 | TARIFAS SERVICIOS DE CEMENTACIÓN - LECHADAS</v>
      </c>
      <c r="C19" s="130">
        <f>++INDEX(TARIFARIO!$W$171:$DN$171,1,MATCH(C$2,TARIFARIO!$W$4:$DN$4,0)+13)</f>
        <v>0</v>
      </c>
      <c r="D19" s="130">
        <f>++INDEX(TARIFARIO!$W$171:$DN$171,1,MATCH(D$2,TARIFARIO!$W$4:$DN$4,0)+13)</f>
        <v>0</v>
      </c>
      <c r="E19" s="130">
        <f>++INDEX(TARIFARIO!$W$171:$DN$171,1,MATCH(E$2,TARIFARIO!$W$4:$DN$4,0)+13)</f>
        <v>0</v>
      </c>
      <c r="F19" s="130" t="e">
        <f>++INDEX([2]TARIFARIO!$W$236:$DQ$236,1,MATCH(F$2,[2]TARIFARIO!$W$4:$DQ$4,0)+21)</f>
        <v>#N/A</v>
      </c>
    </row>
    <row r="20" spans="2:6" x14ac:dyDescent="0.25">
      <c r="B20" s="131" t="str">
        <f>+TARIFARIO!I173</f>
        <v>3.2 | TARIFAS SERVICIOS DE CEMENTACIÓN - LECHADAS REMEDIACIÓN Y TAPONES DE CEMENTO</v>
      </c>
      <c r="C20" s="132">
        <f>++INDEX(TARIFARIO!$W$185:$DN$185,1,MATCH(C$2,TARIFARIO!$W$4:$DN$4,0)+13)</f>
        <v>0</v>
      </c>
      <c r="D20" s="132">
        <f>++INDEX(TARIFARIO!$W$185:$DN$185,1,MATCH(D$2,TARIFARIO!$W$4:$DN$4,0)+13)</f>
        <v>0</v>
      </c>
      <c r="E20" s="132">
        <f>++INDEX(TARIFARIO!$W$185:$DN$185,1,MATCH(E$2,TARIFARIO!$W$4:$DN$4,0)+13)</f>
        <v>0</v>
      </c>
      <c r="F20" s="132" t="e">
        <f>++INDEX([2]TARIFARIO!$W$250:$DQ$250,1,MATCH(F$2,[2]TARIFARIO!$W$4:$DQ$4,0)+21)</f>
        <v>#N/A</v>
      </c>
    </row>
    <row r="21" spans="2:6" x14ac:dyDescent="0.25">
      <c r="B21" s="131" t="str">
        <f>+TARIFARIO!I187</f>
        <v>3.3 | TARIFAS SERVICIOS DE CEMENTACIÓN - COLCHONES</v>
      </c>
      <c r="C21" s="132">
        <f>++INDEX(TARIFARIO!$W$196:$DN$196,1,MATCH(C$2,TARIFARIO!$W$4:$DN$4,0)+13)</f>
        <v>0</v>
      </c>
      <c r="D21" s="132">
        <f>++INDEX(TARIFARIO!$W$196:$DN$196,1,MATCH(D$2,TARIFARIO!$W$4:$DN$4,0)+13)</f>
        <v>0</v>
      </c>
      <c r="E21" s="132">
        <f>++INDEX(TARIFARIO!$W$196:$DN$196,1,MATCH(E$2,TARIFARIO!$W$4:$DN$4,0)+13)</f>
        <v>0</v>
      </c>
      <c r="F21" s="132" t="e">
        <f>++INDEX([2]TARIFARIO!$W$261:$DQ$261,1,MATCH(F$2,[2]TARIFARIO!$W$4:$DQ$4,0)+21)</f>
        <v>#N/A</v>
      </c>
    </row>
    <row r="22" spans="2:6" x14ac:dyDescent="0.25">
      <c r="B22" s="131" t="str">
        <f>+TARIFARIO!I198</f>
        <v>3.4 | TARIFAS SERVICIOS DE CEMENTACIÓN - SERVICIOS(*1)</v>
      </c>
      <c r="C22" s="132">
        <f>++INDEX(TARIFARIO!$W$222:$DN$222,1,MATCH(C$2,TARIFARIO!$W$4:$DN$4,0)+13)</f>
        <v>0</v>
      </c>
      <c r="D22" s="132">
        <f>++INDEX(TARIFARIO!$W$222:$DN$222,1,MATCH(D$2,TARIFARIO!$W$4:$DN$4,0)+13)</f>
        <v>0</v>
      </c>
      <c r="E22" s="132">
        <f>++INDEX(TARIFARIO!$W$222:$DN$222,1,MATCH(E$2,TARIFARIO!$W$4:$DN$4,0)+13)</f>
        <v>0</v>
      </c>
      <c r="F22" s="132" t="e">
        <f>++INDEX([2]TARIFARIO!$W$287:$DQ$287,1,MATCH(F$2,[2]TARIFARIO!$W$4:$DQ$4,0)+21)</f>
        <v>#N/A</v>
      </c>
    </row>
    <row r="23" spans="2:6" x14ac:dyDescent="0.25">
      <c r="B23" s="131" t="str">
        <f>+TARIFARIO!I224</f>
        <v>3.5 | TARIFAS SERVICIOS DE CEMENTACIÓN - HERRAMIENTAS Y MATERIALES</v>
      </c>
      <c r="C23" s="132">
        <f>++INDEX(TARIFARIO!$W$247:$DN$247,1,MATCH(C$2,TARIFARIO!$W$4:$DN$4,0)+13)</f>
        <v>0</v>
      </c>
      <c r="D23" s="132">
        <f>++INDEX(TARIFARIO!$W$247:$DN$247,1,MATCH(D$2,TARIFARIO!$W$4:$DN$4,0)+13)</f>
        <v>0</v>
      </c>
      <c r="E23" s="132">
        <f>++INDEX(TARIFARIO!$W$247:$DN$247,1,MATCH(E$2,TARIFARIO!$W$4:$DN$4,0)+13)</f>
        <v>0</v>
      </c>
      <c r="F23" s="132" t="e">
        <f>++INDEX([2]TARIFARIO!$W$304:$DQ$304,1,MATCH(F$2,[2]TARIFARIO!$W$4:$DQ$4,0)+21)</f>
        <v>#N/A</v>
      </c>
    </row>
    <row r="24" spans="2:6" x14ac:dyDescent="0.25">
      <c r="B24" s="131" t="str">
        <f>+TARIFARIO!I249</f>
        <v>3.6 | TARIFAS SERVICIOS DE CEMENTACIÓN - DISPOSITIVO DE DOBLE ETAPA</v>
      </c>
      <c r="C24" s="132">
        <f>++INDEX(TARIFARIO!$W$255:$DN$255,1,MATCH(C$2,TARIFARIO!$W$4:$DN$4,0)+13)</f>
        <v>0</v>
      </c>
      <c r="D24" s="132">
        <f>++INDEX(TARIFARIO!$W$255:$DN$255,1,MATCH(D$2,TARIFARIO!$W$4:$DN$4,0)+13)</f>
        <v>0</v>
      </c>
      <c r="E24" s="132">
        <f>++INDEX(TARIFARIO!$W$255:$DN$255,1,MATCH(E$2,TARIFARIO!$W$4:$DN$4,0)+13)</f>
        <v>0</v>
      </c>
      <c r="F24" s="132" t="e">
        <f>++INDEX([2]TARIFARIO!$W$311:$DQ$311,1,MATCH(F$2,[2]TARIFARIO!$W$4:$DQ$4,0)+21)</f>
        <v>#N/A</v>
      </c>
    </row>
    <row r="25" spans="2:6" x14ac:dyDescent="0.25">
      <c r="B25" s="131" t="str">
        <f>+TARIFARIO!I257</f>
        <v>3.7 | TARIFAS SERVICIOS DE CEMENTACIÓN - CENTRALIZADORES</v>
      </c>
      <c r="C25" s="132">
        <f>++INDEX(TARIFARIO!$W$267:$DN$267,1,MATCH(C$2,TARIFARIO!$W$4:$DN$4,0)+13)</f>
        <v>0</v>
      </c>
      <c r="D25" s="132">
        <f>++INDEX(TARIFARIO!$W$267:$DN$267,1,MATCH(D$2,TARIFARIO!$W$4:$DN$4,0)+13)</f>
        <v>0</v>
      </c>
      <c r="E25" s="132">
        <f>++INDEX(TARIFARIO!$W$267:$DN$267,1,MATCH(E$2,TARIFARIO!$W$4:$DN$4,0)+13)</f>
        <v>0</v>
      </c>
      <c r="F25" s="132" t="e">
        <f>++INDEX([2]TARIFARIO!$W$324:$DQ$324,1,MATCH(F$2,[2]TARIFARIO!$W$4:$DQ$4,0)+21)</f>
        <v>#N/A</v>
      </c>
    </row>
    <row r="26" spans="2:6" ht="15" customHeight="1" x14ac:dyDescent="0.25">
      <c r="B26" s="131" t="str">
        <f>+TARIFARIO!I269</f>
        <v>3.8| TARIFAS RENTAL UNIDAD CEMENTADORA</v>
      </c>
      <c r="C26" s="132">
        <f>+TARIFARIO!AJ275</f>
        <v>0</v>
      </c>
      <c r="D26" s="132">
        <f>+TARIFARIO!AK275</f>
        <v>0</v>
      </c>
      <c r="E26" s="132">
        <f>+TARIFARIO!BR275</f>
        <v>0</v>
      </c>
      <c r="F26" s="133"/>
    </row>
    <row r="27" spans="2:6" ht="9.75" customHeight="1" x14ac:dyDescent="0.25">
      <c r="B27" s="323"/>
      <c r="C27" s="315"/>
      <c r="D27" s="315"/>
      <c r="E27" s="315"/>
      <c r="F27" s="133"/>
    </row>
    <row r="28" spans="2:6" x14ac:dyDescent="0.25">
      <c r="B28" s="4" t="str">
        <f>+TARIFARIO!I282</f>
        <v>4. |  WIRELINE</v>
      </c>
      <c r="C28" s="128">
        <f>+C29</f>
        <v>0</v>
      </c>
      <c r="D28" s="128">
        <f>+D29</f>
        <v>0</v>
      </c>
      <c r="E28" s="128">
        <f>+E29</f>
        <v>0</v>
      </c>
      <c r="F28" s="128" t="e">
        <f>+F29</f>
        <v>#N/A</v>
      </c>
    </row>
    <row r="29" spans="2:6" x14ac:dyDescent="0.25">
      <c r="B29" s="131" t="str">
        <f>+TARIFARIO!I284</f>
        <v xml:space="preserve">4.1 | TARIFAS SERVICIOS DE WIRELINE </v>
      </c>
      <c r="C29" s="132">
        <f>+TARIFARIO!AJ327</f>
        <v>0</v>
      </c>
      <c r="D29" s="132">
        <f>+TARIFARIO!BA327</f>
        <v>0</v>
      </c>
      <c r="E29" s="132">
        <f>+TARIFARIO!BR327</f>
        <v>0</v>
      </c>
      <c r="F29" s="132" t="e">
        <f>++INDEX([2]TARIFARIO!$W$396:$DQ$396,1,MATCH(F$2,[2]TARIFARIO!$W$4:$DQ$4,0)+21)</f>
        <v>#N/A</v>
      </c>
    </row>
    <row r="30" spans="2:6" ht="8.25" customHeight="1" x14ac:dyDescent="0.25">
      <c r="C30" s="133"/>
      <c r="D30" s="133"/>
      <c r="E30" s="133"/>
      <c r="F30" s="133"/>
    </row>
    <row r="31" spans="2:6" x14ac:dyDescent="0.25">
      <c r="B31" s="4" t="str">
        <f>+TARIFARIO!I330</f>
        <v>5. | FLUIDOS</v>
      </c>
      <c r="C31" s="128">
        <f>+C32</f>
        <v>0</v>
      </c>
      <c r="D31" s="128">
        <f>+D32</f>
        <v>0</v>
      </c>
      <c r="E31" s="128">
        <f>+E32</f>
        <v>0</v>
      </c>
      <c r="F31" s="128" t="e">
        <f>+F32</f>
        <v>#N/A</v>
      </c>
    </row>
    <row r="32" spans="2:6" x14ac:dyDescent="0.25">
      <c r="B32" s="131" t="str">
        <f>+TARIFARIO!I332</f>
        <v>5.1 | TARIFAS SERVICIOS DE FLUIDOS</v>
      </c>
      <c r="C32" s="132">
        <f>++INDEX(TARIFARIO!$W$364:$DN$364,1,MATCH(C$2,TARIFARIO!$W$4:$DN$4,0)+13)</f>
        <v>0</v>
      </c>
      <c r="D32" s="132">
        <f>++INDEX(TARIFARIO!$W$364:$DN$364,1,MATCH(D$2,TARIFARIO!$W$4:$DN$4,0)+13)</f>
        <v>0</v>
      </c>
      <c r="E32" s="132">
        <f>++INDEX(TARIFARIO!$W$364:$DN$364,1,MATCH(E$2,TARIFARIO!$W$4:$DN$4,0)+13)</f>
        <v>0</v>
      </c>
      <c r="F32" s="132" t="e">
        <f>++INDEX([2]TARIFARIO!$W$428:$DQ$428,1,MATCH(F$2,[2]TARIFARIO!$W$4:$DQ$4,0)+21)</f>
        <v>#N/A</v>
      </c>
    </row>
    <row r="33" spans="2:6" ht="8.25" customHeight="1" x14ac:dyDescent="0.25">
      <c r="C33" s="133"/>
      <c r="D33" s="133"/>
      <c r="E33" s="133"/>
      <c r="F33" s="133"/>
    </row>
    <row r="34" spans="2:6" ht="8.25" customHeight="1" x14ac:dyDescent="0.25">
      <c r="C34" s="133"/>
      <c r="D34" s="133"/>
      <c r="E34" s="133"/>
      <c r="F34" s="133"/>
    </row>
    <row r="35" spans="2:6" x14ac:dyDescent="0.25">
      <c r="B35" s="4" t="str">
        <f>+TARIFARIO!I367</f>
        <v>6. | PESCA</v>
      </c>
      <c r="C35" s="128">
        <f>+C36</f>
        <v>0</v>
      </c>
      <c r="D35" s="128">
        <f>+D36</f>
        <v>0</v>
      </c>
      <c r="E35" s="128">
        <f>+E36</f>
        <v>0</v>
      </c>
      <c r="F35" s="128" t="e">
        <f>+F36</f>
        <v>#N/A</v>
      </c>
    </row>
    <row r="36" spans="2:6" x14ac:dyDescent="0.25">
      <c r="B36" s="131" t="str">
        <f>+TARIFARIO!I369</f>
        <v>6.1 | TARIFAS SERVICIOS DE PESCA</v>
      </c>
      <c r="C36" s="132">
        <f>++INDEX(TARIFARIO!$W$490:$DN$490,1,MATCH(C$2,TARIFARIO!$W$4:$DN$4,0)+13)</f>
        <v>0</v>
      </c>
      <c r="D36" s="132">
        <f>++INDEX(TARIFARIO!$W$490:$DN$490,1,MATCH(D$2,TARIFARIO!$W$4:$DN$4,0)+13)</f>
        <v>0</v>
      </c>
      <c r="E36" s="132">
        <f>++INDEX(TARIFARIO!$W$490:$DN$490,1,MATCH(E$2,TARIFARIO!$W$4:$DN$4,0)+13)</f>
        <v>0</v>
      </c>
      <c r="F36" s="132" t="e">
        <f>++INDEX([2]TARIFARIO!$W$760:$DQ$760,1,MATCH(F$2,[2]TARIFARIO!$W$4:$DQ$4,0)+21)</f>
        <v>#N/A</v>
      </c>
    </row>
    <row r="37" spans="2:6" ht="8.25" customHeight="1" x14ac:dyDescent="0.25">
      <c r="C37" s="133"/>
      <c r="D37" s="133"/>
      <c r="E37" s="133"/>
      <c r="F37" s="133"/>
    </row>
    <row r="38" spans="2:6" ht="8.25" customHeight="1" x14ac:dyDescent="0.25">
      <c r="C38" s="133"/>
      <c r="D38" s="133"/>
      <c r="E38" s="133"/>
      <c r="F38" s="133"/>
    </row>
  </sheetData>
  <sheetProtection algorithmName="SHA-512" hashValue="ljMar2FUlpd/bNAoOMSEcfXEAXCyw+COhdjINUoAHZ/eOh2hof2a78sfGUuOoRznXhwU7OzF8fgBvv2qPlI/TA==" saltValue="Q1FoKcfgWrXebyqOp7Lgx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2404C-8142-419C-B64A-28F6ECC4CD7F}">
  <dimension ref="B2:K20"/>
  <sheetViews>
    <sheetView workbookViewId="0">
      <selection activeCell="L12" sqref="L12"/>
    </sheetView>
  </sheetViews>
  <sheetFormatPr baseColWidth="10" defaultColWidth="11.42578125" defaultRowHeight="15" x14ac:dyDescent="0.25"/>
  <cols>
    <col min="1" max="1" width="11.42578125" style="3"/>
    <col min="2" max="2" width="40.42578125" style="3" hidden="1" customWidth="1"/>
    <col min="3" max="3" width="6.140625" style="3" customWidth="1"/>
    <col min="4" max="4" width="2.85546875" style="3" customWidth="1"/>
    <col min="5" max="5" width="22.85546875" style="3" bestFit="1" customWidth="1"/>
    <col min="6" max="6" width="26" style="3" bestFit="1" customWidth="1"/>
    <col min="7" max="7" width="27.5703125" style="3" hidden="1" customWidth="1"/>
    <col min="8" max="8" width="4.140625" style="3" customWidth="1"/>
    <col min="9" max="9" width="1.85546875" style="3" customWidth="1"/>
    <col min="10" max="10" width="11.85546875" style="3" bestFit="1" customWidth="1"/>
    <col min="11" max="11" width="2.140625" style="3" customWidth="1"/>
    <col min="12" max="16384" width="11.42578125" style="3"/>
  </cols>
  <sheetData>
    <row r="2" spans="2:11" x14ac:dyDescent="0.25">
      <c r="B2"/>
      <c r="C2" s="378" t="s">
        <v>412</v>
      </c>
      <c r="D2" s="378"/>
      <c r="E2" s="378"/>
      <c r="F2" s="378"/>
      <c r="G2" s="378"/>
      <c r="H2" s="378"/>
      <c r="I2" s="378"/>
    </row>
    <row r="3" spans="2:11" x14ac:dyDescent="0.25">
      <c r="B3"/>
      <c r="C3" s="18"/>
      <c r="F3" s="114" t="s">
        <v>413</v>
      </c>
      <c r="G3" s="114" t="s">
        <v>414</v>
      </c>
      <c r="I3" s="18"/>
    </row>
    <row r="4" spans="2:11" ht="19.5" thickBot="1" x14ac:dyDescent="0.35">
      <c r="B4"/>
      <c r="C4" s="18"/>
      <c r="E4" s="115" t="s">
        <v>289</v>
      </c>
      <c r="F4" s="116" t="s">
        <v>415</v>
      </c>
      <c r="G4" s="116" t="s">
        <v>415</v>
      </c>
      <c r="H4" s="117"/>
      <c r="I4" s="18"/>
    </row>
    <row r="5" spans="2:11" ht="15.75" x14ac:dyDescent="0.25">
      <c r="B5" t="s">
        <v>416</v>
      </c>
      <c r="C5" s="18"/>
      <c r="E5" s="118" t="str">
        <f>+TARIFARIO!W4</f>
        <v>WOOLIS 1 EXP</v>
      </c>
      <c r="F5" s="119">
        <f>++INDEX(TARIFARIO!$W$12:$DH$12,1,MATCH(E5,TARIFARIO!$W$4:$DH$4,0)+13)</f>
        <v>0</v>
      </c>
      <c r="G5" s="119" t="e">
        <f>++INDEX([2]TARIFARIO!$W$12:$DQ$12,1,MATCH(B5,[2]TARIFARIO!$W$4:$DQ$4,0)+21)</f>
        <v>#N/A</v>
      </c>
      <c r="H5" s="113"/>
      <c r="I5" s="18"/>
    </row>
    <row r="6" spans="2:11" ht="15.75" x14ac:dyDescent="0.25">
      <c r="B6" t="s">
        <v>417</v>
      </c>
      <c r="C6" s="18"/>
      <c r="E6" s="118" t="str">
        <f>+TARIFARIO!AN4</f>
        <v>WOOLIS 2 EXP</v>
      </c>
      <c r="F6" s="119">
        <f>+COSTO_POZO!D3</f>
        <v>0</v>
      </c>
      <c r="G6" s="119" t="e">
        <f>++INDEX([2]TARIFARIO!$W$12:$DQ$12,1,MATCH(B6,[2]TARIFARIO!$W$4:$DQ$4,0)+21)</f>
        <v>#N/A</v>
      </c>
      <c r="H6" s="113"/>
      <c r="I6" s="18"/>
    </row>
    <row r="7" spans="2:11" ht="15.75" x14ac:dyDescent="0.25">
      <c r="B7" t="s">
        <v>418</v>
      </c>
      <c r="C7" s="18"/>
      <c r="E7" s="118" t="str">
        <f>+TARIFARIO!BE4</f>
        <v>TOJOL 1 EXP</v>
      </c>
      <c r="F7" s="119">
        <f>++INDEX(TARIFARIO!$W$12:$DH$12,1,MATCH(E7,TARIFARIO!$W$4:$DH$4,0)+13)</f>
        <v>0</v>
      </c>
      <c r="G7" s="119" t="e">
        <f>++INDEX([2]TARIFARIO!$W$12:$DQ$12,1,MATCH(B7,[2]TARIFARIO!$W$4:$DQ$4,0)+21)</f>
        <v>#N/A</v>
      </c>
      <c r="H7" s="113"/>
      <c r="I7" s="18"/>
    </row>
    <row r="8" spans="2:11" ht="15.75" x14ac:dyDescent="0.25">
      <c r="B8" t="s">
        <v>419</v>
      </c>
      <c r="C8" s="18"/>
      <c r="E8" s="118"/>
      <c r="F8" s="119"/>
      <c r="G8" s="119" t="e">
        <f>++INDEX([2]TARIFARIO!$W$12:$DQ$12,1,MATCH(B8,[2]TARIFARIO!$W$4:$DQ$4,0)+21)</f>
        <v>#N/A</v>
      </c>
      <c r="H8" s="113"/>
      <c r="I8" s="18"/>
    </row>
    <row r="9" spans="2:11" ht="15.75" x14ac:dyDescent="0.25">
      <c r="B9" t="s">
        <v>420</v>
      </c>
      <c r="C9" s="18"/>
      <c r="E9" s="118"/>
      <c r="F9" s="119"/>
      <c r="G9" s="119"/>
      <c r="H9" s="113"/>
      <c r="I9" s="18"/>
    </row>
    <row r="10" spans="2:11" ht="15.75" x14ac:dyDescent="0.25">
      <c r="B10" t="s">
        <v>421</v>
      </c>
      <c r="C10" s="18"/>
      <c r="E10" s="118"/>
      <c r="F10" s="119"/>
      <c r="G10" s="119"/>
      <c r="H10" s="113"/>
      <c r="I10" s="18"/>
    </row>
    <row r="11" spans="2:11" ht="15.75" x14ac:dyDescent="0.25">
      <c r="B11"/>
      <c r="C11" s="18"/>
      <c r="D11" s="120"/>
      <c r="E11" s="121" t="s">
        <v>72</v>
      </c>
      <c r="F11" s="111">
        <f>+SUM(F5:F10)</f>
        <v>0</v>
      </c>
      <c r="G11" s="111" t="e">
        <f>+SUM(G5:G10)</f>
        <v>#N/A</v>
      </c>
      <c r="H11" s="112"/>
      <c r="I11" s="18"/>
    </row>
    <row r="12" spans="2:11" ht="9.75" customHeight="1" x14ac:dyDescent="0.25">
      <c r="B12"/>
      <c r="C12" s="18"/>
      <c r="D12" s="120"/>
      <c r="I12" s="18"/>
    </row>
    <row r="13" spans="2:11" ht="15.75" x14ac:dyDescent="0.25">
      <c r="B13"/>
      <c r="C13" s="18"/>
      <c r="D13" s="120"/>
      <c r="E13" s="121" t="s">
        <v>422</v>
      </c>
      <c r="F13" s="111">
        <f>(+F5+F6+F7)*(1-TARIFARIO!$K$7)</f>
        <v>0</v>
      </c>
      <c r="G13" s="111" t="e">
        <f>+(1-[2]TARIFARIO!$K$7)*[2]VALOR_CONTRATO!G11</f>
        <v>#N/A</v>
      </c>
      <c r="I13" s="18"/>
    </row>
    <row r="14" spans="2:11" x14ac:dyDescent="0.25">
      <c r="B14"/>
      <c r="C14" s="18"/>
      <c r="E14" s="122" t="s">
        <v>423</v>
      </c>
      <c r="F14" s="123"/>
      <c r="G14" s="123"/>
      <c r="I14" s="18"/>
    </row>
    <row r="15" spans="2:11" x14ac:dyDescent="0.25">
      <c r="B15"/>
      <c r="C15" s="18"/>
      <c r="D15" s="18"/>
      <c r="E15" s="18"/>
      <c r="F15" s="18"/>
      <c r="G15" s="18"/>
      <c r="H15" s="18"/>
      <c r="I15" s="18"/>
    </row>
    <row r="16" spans="2:11" ht="15.75" hidden="1" x14ac:dyDescent="0.25">
      <c r="B16"/>
      <c r="C16" s="18"/>
      <c r="D16"/>
      <c r="E16" s="108" t="s">
        <v>424</v>
      </c>
      <c r="F16" s="109">
        <f>+F11*[2]TARIFARIO!$K$7</f>
        <v>0</v>
      </c>
      <c r="G16" s="109" t="e">
        <f>+G11*[2]TARIFARIO!$K$7</f>
        <v>#N/A</v>
      </c>
      <c r="H16" s="110"/>
      <c r="I16" s="107"/>
      <c r="J16" s="111"/>
      <c r="K16" s="112"/>
    </row>
    <row r="17" spans="2:11" ht="15.75" hidden="1" x14ac:dyDescent="0.25">
      <c r="B17"/>
      <c r="C17" s="18"/>
      <c r="D17"/>
      <c r="E17"/>
      <c r="F17"/>
      <c r="G17"/>
      <c r="H17"/>
      <c r="I17" s="107"/>
    </row>
    <row r="18" spans="2:11" ht="15.75" hidden="1" x14ac:dyDescent="0.25">
      <c r="B18"/>
      <c r="C18" s="18"/>
      <c r="D18"/>
      <c r="E18" s="108" t="s">
        <v>422</v>
      </c>
      <c r="F18" s="109">
        <f>+F11-F14</f>
        <v>0</v>
      </c>
      <c r="G18" s="109" t="e">
        <f>+G11-G14</f>
        <v>#N/A</v>
      </c>
      <c r="H18" s="110"/>
      <c r="I18" s="107"/>
      <c r="J18" s="111"/>
      <c r="K18" s="112"/>
    </row>
    <row r="19" spans="2:11" ht="15.75" x14ac:dyDescent="0.25">
      <c r="I19" s="113"/>
    </row>
    <row r="20" spans="2:11" ht="15.75" x14ac:dyDescent="0.25">
      <c r="I20" s="113"/>
    </row>
  </sheetData>
  <sheetProtection algorithmName="SHA-512" hashValue="aP0WRrtTPttU8ErI9Syv7D+4JAJdhnZAlnNDFmXYdMgXui+CgYjZUHd0qQpSLbQO8MUXuK1CGckLjgwqgpna2w==" saltValue="cpAc21dRX3/8utG+zPUenA==" spinCount="100000" sheet="1" objects="1" scenarios="1"/>
  <mergeCells count="1">
    <mergeCell ref="C2:I2"/>
  </mergeCells>
  <pageMargins left="0.7" right="0.7" top="0.75" bottom="0.75" header="0.3" footer="0.3"/>
  <ignoredErrors>
    <ignoredError sqref="F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de50644-502d-47a0-8780-370fe3cf5798" xsi:nil="true"/>
    <lcf76f155ced4ddcb4097134ff3c332f xmlns="960bfb8c-167b-4869-a4b2-47270083d7e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BD8CCC1CD8BE4BBFAC195CB9139C4E" ma:contentTypeVersion="14" ma:contentTypeDescription="Crear nuevo documento." ma:contentTypeScope="" ma:versionID="faee5f6f216b11d65bfb89b870414b87">
  <xsd:schema xmlns:xsd="http://www.w3.org/2001/XMLSchema" xmlns:xs="http://www.w3.org/2001/XMLSchema" xmlns:p="http://schemas.microsoft.com/office/2006/metadata/properties" xmlns:ns2="960bfb8c-167b-4869-a4b2-47270083d7e2" xmlns:ns3="bde50644-502d-47a0-8780-370fe3cf5798" targetNamespace="http://schemas.microsoft.com/office/2006/metadata/properties" ma:root="true" ma:fieldsID="725c5caa7349e308d2f4b469f7aadff5" ns2:_="" ns3:_="">
    <xsd:import namespace="960bfb8c-167b-4869-a4b2-47270083d7e2"/>
    <xsd:import namespace="bde50644-502d-47a0-8780-370fe3cf57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bfb8c-167b-4869-a4b2-47270083d7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01e8241c-98aa-40c5-96a1-9b567ab074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50644-502d-47a0-8780-370fe3cf579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a8926be-2b38-4cd1-a0d6-4037f4e79b22}" ma:internalName="TaxCatchAll" ma:showField="CatchAllData" ma:web="bde50644-502d-47a0-8780-370fe3cf57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87A1F0-15F8-40DB-A35C-4DD7E45CA9A7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bde50644-502d-47a0-8780-370fe3cf5798"/>
    <ds:schemaRef ds:uri="http://schemas.openxmlformats.org/package/2006/metadata/core-properties"/>
    <ds:schemaRef ds:uri="960bfb8c-167b-4869-a4b2-47270083d7e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08EAE4-8777-466E-9767-3917A3F68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bfb8c-167b-4869-a4b2-47270083d7e2"/>
    <ds:schemaRef ds:uri="bde50644-502d-47a0-8780-370fe3cf57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FDA3B7-FF05-4497-BFF4-4CCF649C7E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TARIFARIO</vt:lpstr>
      <vt:lpstr>COSTO_POZO</vt:lpstr>
      <vt:lpstr>VALOR_CONTRATO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revision/>
  <dcterms:created xsi:type="dcterms:W3CDTF">2022-11-11T17:00:53Z</dcterms:created>
  <dcterms:modified xsi:type="dcterms:W3CDTF">2024-04-19T14:35:10Z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0x01010084BD8CCC1CD8BE4BBFAC195CB9139C4E</vt:lpwstr>
  </property>
  <property fmtid="{D5CDD505-2E9C-101B-9397-08002B2CF9AE}" pid="3" name="MediaServiceImageTags">
    <vt:lpwstr/>
  </property>
</Properties>
</file>